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heets/sheet1.xml" ContentType="application/vnd.openxmlformats-officedocument.spreadsheetml.chartsheet+xml"/>
  <Override PartName="/xl/worksheets/sheet12.xml" ContentType="application/vnd.openxmlformats-officedocument.spreadsheetml.worksheet+xml"/>
  <Override PartName="/xl/chartsheets/sheet2.xml" ContentType="application/vnd.openxmlformats-officedocument.spreadsheetml.chartsheet+xml"/>
  <Override PartName="/xl/worksheets/sheet13.xml" ContentType="application/vnd.openxmlformats-officedocument.spreadsheetml.worksheet+xml"/>
  <Override PartName="/xl/chartsheets/sheet3.xml" ContentType="application/vnd.openxmlformats-officedocument.spreadsheetml.chart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hakab\Dropbox\0.1 自分のメディア\202009９月入学計算\"/>
    </mc:Choice>
  </mc:AlternateContent>
  <xr:revisionPtr revIDLastSave="0" documentId="13_ncr:1_{84640A89-9B89-4082-82E0-54430405F7F0}" xr6:coauthVersionLast="45" xr6:coauthVersionMax="45" xr10:uidLastSave="{00000000-0000-0000-0000-000000000000}"/>
  <bookViews>
    <workbookView xWindow="-120" yWindow="-120" windowWidth="29040" windowHeight="15840" tabRatio="895" firstSheet="1" activeTab="2" xr2:uid="{A36DFF31-2F3C-432D-B0D9-C3D45DE2014D}"/>
  </bookViews>
  <sheets>
    <sheet name="このファイルについて" sheetId="31" r:id="rId1"/>
    <sheet name="計算手順" sheetId="30" r:id="rId2"/>
    <sheet name="結果まとめ" sheetId="12" r:id="rId3"/>
    <sheet name="高卒回帰" sheetId="27" r:id="rId4"/>
    <sheet name="短大回帰" sheetId="28" r:id="rId5"/>
    <sheet name="大学回帰" sheetId="29" r:id="rId6"/>
    <sheet name="労働力調査" sheetId="22" r:id="rId7"/>
    <sheet name="学歴別就業率" sheetId="32" r:id="rId8"/>
    <sheet name="苅谷・文科省・中室データ" sheetId="2" r:id="rId9"/>
    <sheet name="移行政策費用" sheetId="40" r:id="rId10"/>
    <sheet name="賃金" sheetId="3" r:id="rId11"/>
    <sheet name="第６近似推計の純便益" sheetId="42" r:id="rId12"/>
    <sheet name="第６近似推計" sheetId="41" r:id="rId13"/>
    <sheet name="第５近似推計の純便益" sheetId="38" r:id="rId14"/>
    <sheet name="第５近似推計" sheetId="37" r:id="rId15"/>
    <sheet name="第４近似推計の純便益" sheetId="39" r:id="rId16"/>
    <sheet name="第４近似推計" sheetId="36" r:id="rId17"/>
    <sheet name="第３近似推計" sheetId="34" r:id="rId18"/>
    <sheet name="第２近似推計" sheetId="33" r:id="rId19"/>
    <sheet name="第１近似推計" sheetId="10" r:id="rId20"/>
  </sheets>
  <definedNames>
    <definedName name="solver_eng" localSheetId="10" hidden="1">1</definedName>
    <definedName name="solver_neg" localSheetId="10" hidden="1">1</definedName>
    <definedName name="solver_num" localSheetId="10" hidden="1">0</definedName>
    <definedName name="solver_opt" localSheetId="10" hidden="1">賃金!$I$30</definedName>
    <definedName name="solver_typ" localSheetId="10" hidden="1">1</definedName>
    <definedName name="solver_val" localSheetId="10" hidden="1">0</definedName>
    <definedName name="solver_ver" localSheetId="10"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 i="2" l="1"/>
  <c r="ER9" i="37"/>
  <c r="ER9" i="36"/>
  <c r="ER9" i="34"/>
  <c r="F18" i="2"/>
  <c r="ER9" i="41" s="1"/>
  <c r="B3" i="41"/>
  <c r="EJ4" i="36" l="1"/>
  <c r="ER9" i="33"/>
  <c r="ES9" i="41"/>
  <c r="G27" i="40"/>
  <c r="G26" i="40"/>
  <c r="G22" i="40"/>
  <c r="G18" i="40"/>
  <c r="G14" i="40"/>
  <c r="D22" i="40"/>
  <c r="C22" i="40"/>
  <c r="B22" i="40"/>
  <c r="D26" i="40"/>
  <c r="C26" i="40"/>
  <c r="B26" i="40"/>
  <c r="E26" i="40" s="1"/>
  <c r="D18" i="40"/>
  <c r="C18" i="40"/>
  <c r="B18" i="40"/>
  <c r="E18" i="40" s="1"/>
  <c r="E10" i="40"/>
  <c r="C14" i="40"/>
  <c r="D14" i="40"/>
  <c r="B14" i="40"/>
  <c r="C10" i="40"/>
  <c r="D10" i="40"/>
  <c r="B10" i="40"/>
  <c r="E8" i="40"/>
  <c r="E12" i="40"/>
  <c r="E16" i="40"/>
  <c r="E20" i="40"/>
  <c r="BA19" i="41"/>
  <c r="BB20" i="41" s="1"/>
  <c r="BC21" i="41" s="1"/>
  <c r="BD22" i="41" s="1"/>
  <c r="BE23" i="41" s="1"/>
  <c r="BF24" i="41" s="1"/>
  <c r="BG25" i="41" s="1"/>
  <c r="BH26" i="41" s="1"/>
  <c r="BI27" i="41" s="1"/>
  <c r="BJ28" i="41" s="1"/>
  <c r="BK29" i="41" s="1"/>
  <c r="BL30" i="41" s="1"/>
  <c r="BM31" i="41" s="1"/>
  <c r="BN32" i="41" s="1"/>
  <c r="BO33" i="41" s="1"/>
  <c r="BP34" i="41" s="1"/>
  <c r="BQ35" i="41" s="1"/>
  <c r="BR36" i="41" s="1"/>
  <c r="BS37" i="41" s="1"/>
  <c r="BT38" i="41" s="1"/>
  <c r="BU39" i="41" s="1"/>
  <c r="BV40" i="41" s="1"/>
  <c r="BW41" i="41" s="1"/>
  <c r="BX42" i="41" s="1"/>
  <c r="BY43" i="41" s="1"/>
  <c r="BZ44" i="41" s="1"/>
  <c r="CA45" i="41" s="1"/>
  <c r="CB46" i="41" s="1"/>
  <c r="CC47" i="41" s="1"/>
  <c r="CD48" i="41" s="1"/>
  <c r="CE49" i="41" s="1"/>
  <c r="CF50" i="41" s="1"/>
  <c r="CG51" i="41" s="1"/>
  <c r="CH52" i="41" s="1"/>
  <c r="CI53" i="41" s="1"/>
  <c r="CJ54" i="41" s="1"/>
  <c r="CK55" i="41" s="1"/>
  <c r="CL56" i="41" s="1"/>
  <c r="D17" i="41"/>
  <c r="E18" i="41" s="1"/>
  <c r="EN14" i="41"/>
  <c r="CT12" i="41"/>
  <c r="AY10" i="41"/>
  <c r="EV7" i="41"/>
  <c r="G10" i="12" s="1"/>
  <c r="EN7" i="41"/>
  <c r="CT7" i="41"/>
  <c r="AY7" i="41"/>
  <c r="EQ4" i="41"/>
  <c r="EQ3" i="41"/>
  <c r="EQ2" i="41"/>
  <c r="EQ13" i="41" s="1"/>
  <c r="B2" i="41"/>
  <c r="EQ16" i="41" l="1"/>
  <c r="EQ21" i="41"/>
  <c r="EO10" i="41"/>
  <c r="ER10" i="41" s="1"/>
  <c r="ES10" i="41" s="1"/>
  <c r="EQ22" i="41"/>
  <c r="EQ30" i="41"/>
  <c r="EQ12" i="41"/>
  <c r="E22" i="40"/>
  <c r="E14" i="40"/>
  <c r="G10" i="40"/>
  <c r="CV54" i="41"/>
  <c r="CW55" i="41" s="1"/>
  <c r="CV56" i="41"/>
  <c r="D55" i="41"/>
  <c r="E56" i="41" s="1"/>
  <c r="BA55" i="41"/>
  <c r="BB56" i="41" s="1"/>
  <c r="CV52" i="41"/>
  <c r="CW53" i="41" s="1"/>
  <c r="BA54" i="41"/>
  <c r="BB55" i="41" s="1"/>
  <c r="CV55" i="41"/>
  <c r="CW56" i="41" s="1"/>
  <c r="D52" i="41"/>
  <c r="E53" i="41" s="1"/>
  <c r="D56" i="41"/>
  <c r="CV50" i="41"/>
  <c r="CW51" i="41" s="1"/>
  <c r="BA50" i="41"/>
  <c r="BB51" i="41" s="1"/>
  <c r="BA53" i="41"/>
  <c r="BB54" i="41" s="1"/>
  <c r="BA48" i="41"/>
  <c r="BB49" i="41" s="1"/>
  <c r="D48" i="41"/>
  <c r="E49" i="41" s="1"/>
  <c r="BA56" i="41"/>
  <c r="CV51" i="41"/>
  <c r="CW52" i="41" s="1"/>
  <c r="D50" i="41"/>
  <c r="E51" i="41" s="1"/>
  <c r="BA49" i="41"/>
  <c r="BB50" i="41" s="1"/>
  <c r="D54" i="41"/>
  <c r="E55" i="41" s="1"/>
  <c r="BA51" i="41"/>
  <c r="BB52" i="41" s="1"/>
  <c r="CV49" i="41"/>
  <c r="CW50" i="41" s="1"/>
  <c r="D49" i="41"/>
  <c r="E50" i="41" s="1"/>
  <c r="CV48" i="41"/>
  <c r="CW49" i="41" s="1"/>
  <c r="D53" i="41"/>
  <c r="E54" i="41" s="1"/>
  <c r="BA44" i="41"/>
  <c r="BB45" i="41" s="1"/>
  <c r="BA43" i="41"/>
  <c r="BB44" i="41" s="1"/>
  <c r="D51" i="41"/>
  <c r="E52" i="41" s="1"/>
  <c r="CV47" i="41"/>
  <c r="CW48" i="41" s="1"/>
  <c r="CV45" i="41"/>
  <c r="CW46" i="41" s="1"/>
  <c r="D45" i="41"/>
  <c r="E46" i="41" s="1"/>
  <c r="CV46" i="41"/>
  <c r="CW47" i="41" s="1"/>
  <c r="D43" i="41"/>
  <c r="E44" i="41" s="1"/>
  <c r="D44" i="41"/>
  <c r="E45" i="41" s="1"/>
  <c r="D47" i="41"/>
  <c r="E48" i="41" s="1"/>
  <c r="D46" i="41"/>
  <c r="E47" i="41" s="1"/>
  <c r="BA45" i="41"/>
  <c r="BB46" i="41" s="1"/>
  <c r="BA52" i="41"/>
  <c r="BB53" i="41" s="1"/>
  <c r="BA47" i="41"/>
  <c r="BB48" i="41" s="1"/>
  <c r="CV44" i="41"/>
  <c r="CW45" i="41" s="1"/>
  <c r="CV53" i="41"/>
  <c r="CW54" i="41" s="1"/>
  <c r="BA42" i="41"/>
  <c r="BB43" i="41" s="1"/>
  <c r="BA40" i="41"/>
  <c r="BB41" i="41" s="1"/>
  <c r="D40" i="41"/>
  <c r="E41" i="41" s="1"/>
  <c r="CV37" i="41"/>
  <c r="CW38" i="41" s="1"/>
  <c r="D37" i="41"/>
  <c r="E38" i="41" s="1"/>
  <c r="D42" i="41"/>
  <c r="E43" i="41" s="1"/>
  <c r="BA41" i="41"/>
  <c r="BB42" i="41" s="1"/>
  <c r="CV38" i="41"/>
  <c r="CW39" i="41" s="1"/>
  <c r="CV43" i="41"/>
  <c r="CW44" i="41" s="1"/>
  <c r="CV42" i="41"/>
  <c r="CW43" i="41" s="1"/>
  <c r="CV41" i="41"/>
  <c r="CW42" i="41" s="1"/>
  <c r="D41" i="41"/>
  <c r="E42" i="41" s="1"/>
  <c r="CV40" i="41"/>
  <c r="CW41" i="41" s="1"/>
  <c r="D36" i="41"/>
  <c r="E37" i="41" s="1"/>
  <c r="D39" i="41"/>
  <c r="E40" i="41" s="1"/>
  <c r="D38" i="41"/>
  <c r="E39" i="41" s="1"/>
  <c r="BA37" i="41"/>
  <c r="BB38" i="41" s="1"/>
  <c r="BA39" i="41"/>
  <c r="BB40" i="41" s="1"/>
  <c r="CV36" i="41"/>
  <c r="CW37" i="41" s="1"/>
  <c r="BA38" i="41"/>
  <c r="BB39" i="41" s="1"/>
  <c r="BA46" i="41"/>
  <c r="BB47" i="41" s="1"/>
  <c r="BA36" i="41"/>
  <c r="BB37" i="41" s="1"/>
  <c r="CV34" i="41"/>
  <c r="CW35" i="41" s="1"/>
  <c r="BA34" i="41"/>
  <c r="BB35" i="41" s="1"/>
  <c r="CV31" i="41"/>
  <c r="CW32" i="41" s="1"/>
  <c r="BA32" i="41"/>
  <c r="BB33" i="41" s="1"/>
  <c r="D32" i="41"/>
  <c r="E33" i="41" s="1"/>
  <c r="CV29" i="41"/>
  <c r="CW30" i="41" s="1"/>
  <c r="D29" i="41"/>
  <c r="E30" i="41" s="1"/>
  <c r="CV35" i="41"/>
  <c r="CW36" i="41" s="1"/>
  <c r="D34" i="41"/>
  <c r="E35" i="41" s="1"/>
  <c r="BA33" i="41"/>
  <c r="BB34" i="41" s="1"/>
  <c r="CV30" i="41"/>
  <c r="CW31" i="41" s="1"/>
  <c r="BA35" i="41"/>
  <c r="BB36" i="41" s="1"/>
  <c r="CV33" i="41"/>
  <c r="CW34" i="41" s="1"/>
  <c r="D33" i="41"/>
  <c r="E34" i="41" s="1"/>
  <c r="CV32" i="41"/>
  <c r="CW33" i="41" s="1"/>
  <c r="D28" i="41"/>
  <c r="E29" i="41" s="1"/>
  <c r="CV39" i="41"/>
  <c r="CW40" i="41" s="1"/>
  <c r="D31" i="41"/>
  <c r="E32" i="41" s="1"/>
  <c r="D30" i="41"/>
  <c r="E31" i="41" s="1"/>
  <c r="BA29" i="41"/>
  <c r="BB30" i="41" s="1"/>
  <c r="BA31" i="41"/>
  <c r="BB32" i="41" s="1"/>
  <c r="CV28" i="41"/>
  <c r="CW29" i="41" s="1"/>
  <c r="BA30" i="41"/>
  <c r="BB31" i="41" s="1"/>
  <c r="D23" i="41"/>
  <c r="E24" i="41" s="1"/>
  <c r="D22" i="41"/>
  <c r="E23" i="41" s="1"/>
  <c r="BA21" i="41"/>
  <c r="BB22" i="41" s="1"/>
  <c r="CV18" i="41"/>
  <c r="CW19" i="41" s="1"/>
  <c r="BA18" i="41"/>
  <c r="BB19" i="41" s="1"/>
  <c r="CV15" i="41"/>
  <c r="CW16" i="41" s="1"/>
  <c r="D13" i="41"/>
  <c r="E14" i="41" s="1"/>
  <c r="BA27" i="41"/>
  <c r="BB28" i="41" s="1"/>
  <c r="BA23" i="41"/>
  <c r="BB24" i="41" s="1"/>
  <c r="CV20" i="41"/>
  <c r="CW21" i="41" s="1"/>
  <c r="BA16" i="41"/>
  <c r="BB17" i="41" s="1"/>
  <c r="D16" i="41"/>
  <c r="E17" i="41" s="1"/>
  <c r="D11" i="41"/>
  <c r="E12" i="41" s="1"/>
  <c r="CV27" i="41"/>
  <c r="CW28" i="41" s="1"/>
  <c r="D27" i="41"/>
  <c r="E28" i="41" s="1"/>
  <c r="BA22" i="41"/>
  <c r="BB23" i="41" s="1"/>
  <c r="CV19" i="41"/>
  <c r="CW20" i="41" s="1"/>
  <c r="D18" i="41"/>
  <c r="E19" i="41" s="1"/>
  <c r="BA17" i="41"/>
  <c r="BB18" i="41" s="1"/>
  <c r="CV14" i="41"/>
  <c r="CW15" i="41" s="1"/>
  <c r="D12" i="41"/>
  <c r="E13" i="41" s="1"/>
  <c r="CV26" i="41"/>
  <c r="CW27" i="41" s="1"/>
  <c r="BA26" i="41"/>
  <c r="BB27" i="41" s="1"/>
  <c r="CV23" i="41"/>
  <c r="CW24" i="41" s="1"/>
  <c r="D15" i="41"/>
  <c r="E16" i="41" s="1"/>
  <c r="D14" i="41"/>
  <c r="E15" i="41" s="1"/>
  <c r="D35" i="41"/>
  <c r="E36" i="41" s="1"/>
  <c r="BA24" i="41"/>
  <c r="BB25" i="41" s="1"/>
  <c r="D24" i="41"/>
  <c r="E25" i="41" s="1"/>
  <c r="CV21" i="41"/>
  <c r="CW22" i="41" s="1"/>
  <c r="D21" i="41"/>
  <c r="E22" i="41" s="1"/>
  <c r="BA15" i="41"/>
  <c r="BB16" i="41" s="1"/>
  <c r="EQ24" i="41"/>
  <c r="BA12" i="41"/>
  <c r="BB13" i="41" s="1"/>
  <c r="D25" i="41"/>
  <c r="E26" i="41" s="1"/>
  <c r="BA25" i="41"/>
  <c r="BB26" i="41" s="1"/>
  <c r="D10" i="41"/>
  <c r="E11" i="41" s="1"/>
  <c r="D26" i="41"/>
  <c r="E27" i="41" s="1"/>
  <c r="BA28" i="41"/>
  <c r="BB29" i="41" s="1"/>
  <c r="F19" i="41"/>
  <c r="G20" i="41" s="1"/>
  <c r="H21" i="41" s="1"/>
  <c r="I22" i="41" s="1"/>
  <c r="J23" i="41" s="1"/>
  <c r="K24" i="41" s="1"/>
  <c r="L25" i="41" s="1"/>
  <c r="M26" i="41" s="1"/>
  <c r="N27" i="41" s="1"/>
  <c r="O28" i="41" s="1"/>
  <c r="P29" i="41" s="1"/>
  <c r="Q30" i="41" s="1"/>
  <c r="R31" i="41" s="1"/>
  <c r="S32" i="41" s="1"/>
  <c r="T33" i="41" s="1"/>
  <c r="U34" i="41" s="1"/>
  <c r="V35" i="41" s="1"/>
  <c r="W36" i="41" s="1"/>
  <c r="X37" i="41" s="1"/>
  <c r="Y38" i="41" s="1"/>
  <c r="Z39" i="41" s="1"/>
  <c r="AA40" i="41" s="1"/>
  <c r="AB41" i="41" s="1"/>
  <c r="AC42" i="41" s="1"/>
  <c r="AD43" i="41" s="1"/>
  <c r="AE44" i="41" s="1"/>
  <c r="AF45" i="41" s="1"/>
  <c r="AG46" i="41" s="1"/>
  <c r="AH47" i="41" s="1"/>
  <c r="AI48" i="41" s="1"/>
  <c r="AJ49" i="41" s="1"/>
  <c r="AK50" i="41" s="1"/>
  <c r="AL51" i="41" s="1"/>
  <c r="AM52" i="41" s="1"/>
  <c r="AN53" i="41" s="1"/>
  <c r="AO54" i="41" s="1"/>
  <c r="AP55" i="41" s="1"/>
  <c r="AQ56" i="41" s="1"/>
  <c r="D19" i="41"/>
  <c r="E20" i="41" s="1"/>
  <c r="BA20" i="41"/>
  <c r="BB21" i="41" s="1"/>
  <c r="CV25" i="41"/>
  <c r="CW26" i="41" s="1"/>
  <c r="BA14" i="41"/>
  <c r="BB15" i="41" s="1"/>
  <c r="CV22" i="41"/>
  <c r="CW23" i="41" s="1"/>
  <c r="CV24" i="41"/>
  <c r="CW25" i="41" s="1"/>
  <c r="CV16" i="41"/>
  <c r="CW17" i="41" s="1"/>
  <c r="CV17" i="41"/>
  <c r="CW18" i="41" s="1"/>
  <c r="EQ29" i="41"/>
  <c r="BA13" i="41"/>
  <c r="BB14" i="41" s="1"/>
  <c r="EQ14" i="41"/>
  <c r="D20" i="41"/>
  <c r="E21" i="41" s="1"/>
  <c r="EQ11" i="41"/>
  <c r="EQ17" i="41"/>
  <c r="EQ26" i="41"/>
  <c r="EQ15" i="41"/>
  <c r="EQ27" i="41"/>
  <c r="EQ32" i="41"/>
  <c r="EQ19" i="41"/>
  <c r="EQ55" i="41"/>
  <c r="EQ56" i="41"/>
  <c r="EQ54" i="41"/>
  <c r="EQ53" i="41"/>
  <c r="EQ50" i="41"/>
  <c r="EQ51" i="41"/>
  <c r="EQ47" i="41"/>
  <c r="EQ52" i="41"/>
  <c r="EQ49" i="41"/>
  <c r="EQ46" i="41"/>
  <c r="EQ45" i="41"/>
  <c r="EQ48" i="41"/>
  <c r="EQ44" i="41"/>
  <c r="EQ42" i="41"/>
  <c r="EQ39" i="41"/>
  <c r="EQ36" i="41"/>
  <c r="EQ41" i="41"/>
  <c r="EQ40" i="41"/>
  <c r="EQ35" i="41"/>
  <c r="EQ43" i="41"/>
  <c r="EQ38" i="41"/>
  <c r="EQ37" i="41"/>
  <c r="EQ34" i="41"/>
  <c r="EQ31" i="41"/>
  <c r="EQ28" i="41"/>
  <c r="EQ33" i="41"/>
  <c r="EQ18" i="41"/>
  <c r="EQ25" i="41"/>
  <c r="EQ20" i="41"/>
  <c r="EQ23" i="41"/>
  <c r="F26" i="41" l="1"/>
  <c r="G27" i="41" s="1"/>
  <c r="H28" i="41" s="1"/>
  <c r="I29" i="41" s="1"/>
  <c r="J30" i="41" s="1"/>
  <c r="K31" i="41" s="1"/>
  <c r="L32" i="41" s="1"/>
  <c r="M33" i="41" s="1"/>
  <c r="N34" i="41" s="1"/>
  <c r="O35" i="41" s="1"/>
  <c r="P36" i="41" s="1"/>
  <c r="Q37" i="41" s="1"/>
  <c r="R38" i="41" s="1"/>
  <c r="S39" i="41" s="1"/>
  <c r="T40" i="41" s="1"/>
  <c r="U41" i="41" s="1"/>
  <c r="V42" i="41" s="1"/>
  <c r="W43" i="41" s="1"/>
  <c r="X44" i="41" s="1"/>
  <c r="Y45" i="41" s="1"/>
  <c r="Z46" i="41" s="1"/>
  <c r="AA47" i="41" s="1"/>
  <c r="AB48" i="41" s="1"/>
  <c r="AC49" i="41" s="1"/>
  <c r="AD50" i="41" s="1"/>
  <c r="AE51" i="41" s="1"/>
  <c r="AF52" i="41" s="1"/>
  <c r="AG53" i="41" s="1"/>
  <c r="AH54" i="41" s="1"/>
  <c r="AI55" i="41" s="1"/>
  <c r="AJ56" i="41" s="1"/>
  <c r="BC31" i="41"/>
  <c r="BD32" i="41" s="1"/>
  <c r="BE33" i="41" s="1"/>
  <c r="BF34" i="41" s="1"/>
  <c r="BG35" i="41" s="1"/>
  <c r="BH36" i="41" s="1"/>
  <c r="BI37" i="41" s="1"/>
  <c r="BJ38" i="41" s="1"/>
  <c r="BK39" i="41" s="1"/>
  <c r="BL40" i="41" s="1"/>
  <c r="BM41" i="41" s="1"/>
  <c r="BN42" i="41" s="1"/>
  <c r="BO43" i="41" s="1"/>
  <c r="BP44" i="41" s="1"/>
  <c r="BQ45" i="41" s="1"/>
  <c r="BR46" i="41" s="1"/>
  <c r="BS47" i="41" s="1"/>
  <c r="BT48" i="41" s="1"/>
  <c r="BU49" i="41" s="1"/>
  <c r="BV50" i="41" s="1"/>
  <c r="BW51" i="41" s="1"/>
  <c r="BX52" i="41" s="1"/>
  <c r="BY53" i="41" s="1"/>
  <c r="BZ54" i="41" s="1"/>
  <c r="CA55" i="41" s="1"/>
  <c r="CB56" i="41" s="1"/>
  <c r="BC34" i="41"/>
  <c r="BD35" i="41" s="1"/>
  <c r="BE36" i="41" s="1"/>
  <c r="BF37" i="41" s="1"/>
  <c r="BG38" i="41" s="1"/>
  <c r="BH39" i="41" s="1"/>
  <c r="BI40" i="41" s="1"/>
  <c r="BJ41" i="41" s="1"/>
  <c r="BK42" i="41" s="1"/>
  <c r="BL43" i="41" s="1"/>
  <c r="BM44" i="41" s="1"/>
  <c r="BN45" i="41" s="1"/>
  <c r="BO46" i="41" s="1"/>
  <c r="BP47" i="41" s="1"/>
  <c r="BQ48" i="41" s="1"/>
  <c r="BR49" i="41" s="1"/>
  <c r="BS50" i="41" s="1"/>
  <c r="BT51" i="41" s="1"/>
  <c r="BU52" i="41" s="1"/>
  <c r="BV53" i="41" s="1"/>
  <c r="BW54" i="41" s="1"/>
  <c r="BX55" i="41" s="1"/>
  <c r="BY56" i="41" s="1"/>
  <c r="BC42" i="41"/>
  <c r="BD43" i="41" s="1"/>
  <c r="BE44" i="41" s="1"/>
  <c r="BF45" i="41" s="1"/>
  <c r="BG46" i="41" s="1"/>
  <c r="BH47" i="41" s="1"/>
  <c r="BI48" i="41" s="1"/>
  <c r="BJ49" i="41" s="1"/>
  <c r="BK50" i="41" s="1"/>
  <c r="BL51" i="41" s="1"/>
  <c r="BM52" i="41" s="1"/>
  <c r="BN53" i="41" s="1"/>
  <c r="BO54" i="41" s="1"/>
  <c r="BP55" i="41" s="1"/>
  <c r="BQ56" i="41" s="1"/>
  <c r="F49" i="41"/>
  <c r="G50" i="41" s="1"/>
  <c r="H51" i="41" s="1"/>
  <c r="I52" i="41" s="1"/>
  <c r="J53" i="41" s="1"/>
  <c r="K54" i="41" s="1"/>
  <c r="L55" i="41" s="1"/>
  <c r="M56" i="41" s="1"/>
  <c r="BC51" i="41"/>
  <c r="BD52" i="41" s="1"/>
  <c r="BE53" i="41" s="1"/>
  <c r="BF54" i="41" s="1"/>
  <c r="BG55" i="41" s="1"/>
  <c r="BH56" i="41" s="1"/>
  <c r="CX19" i="41"/>
  <c r="CY20" i="41" s="1"/>
  <c r="CZ21" i="41" s="1"/>
  <c r="DA22" i="41" s="1"/>
  <c r="DB23" i="41" s="1"/>
  <c r="DC24" i="41" s="1"/>
  <c r="DD25" i="41" s="1"/>
  <c r="DE26" i="41" s="1"/>
  <c r="DF27" i="41" s="1"/>
  <c r="DG28" i="41" s="1"/>
  <c r="DH29" i="41" s="1"/>
  <c r="DI30" i="41" s="1"/>
  <c r="DJ31" i="41" s="1"/>
  <c r="DK32" i="41" s="1"/>
  <c r="DL33" i="41" s="1"/>
  <c r="DM34" i="41" s="1"/>
  <c r="DN35" i="41" s="1"/>
  <c r="DO36" i="41" s="1"/>
  <c r="DP37" i="41" s="1"/>
  <c r="DQ38" i="41" s="1"/>
  <c r="DR39" i="41" s="1"/>
  <c r="DS40" i="41" s="1"/>
  <c r="DT41" i="41" s="1"/>
  <c r="DU42" i="41" s="1"/>
  <c r="DV43" i="41" s="1"/>
  <c r="DW44" i="41" s="1"/>
  <c r="DX45" i="41" s="1"/>
  <c r="DY46" i="41" s="1"/>
  <c r="DZ47" i="41" s="1"/>
  <c r="EA48" i="41" s="1"/>
  <c r="EB49" i="41" s="1"/>
  <c r="EC50" i="41" s="1"/>
  <c r="ED51" i="41" s="1"/>
  <c r="EE52" i="41" s="1"/>
  <c r="EF53" i="41" s="1"/>
  <c r="EG54" i="41" s="1"/>
  <c r="EH55" i="41" s="1"/>
  <c r="EI56" i="41" s="1"/>
  <c r="BC19" i="41"/>
  <c r="BD20" i="41" s="1"/>
  <c r="BE21" i="41" s="1"/>
  <c r="BF22" i="41" s="1"/>
  <c r="BG23" i="41" s="1"/>
  <c r="BH24" i="41" s="1"/>
  <c r="BI25" i="41" s="1"/>
  <c r="BJ26" i="41" s="1"/>
  <c r="BK27" i="41" s="1"/>
  <c r="BL28" i="41" s="1"/>
  <c r="BM29" i="41" s="1"/>
  <c r="BN30" i="41" s="1"/>
  <c r="BO31" i="41" s="1"/>
  <c r="BP32" i="41" s="1"/>
  <c r="BQ33" i="41" s="1"/>
  <c r="BR34" i="41" s="1"/>
  <c r="BS35" i="41" s="1"/>
  <c r="BT36" i="41" s="1"/>
  <c r="BU37" i="41" s="1"/>
  <c r="BV38" i="41" s="1"/>
  <c r="BW39" i="41" s="1"/>
  <c r="BX40" i="41" s="1"/>
  <c r="BY41" i="41" s="1"/>
  <c r="BZ42" i="41" s="1"/>
  <c r="CA43" i="41" s="1"/>
  <c r="CB44" i="41" s="1"/>
  <c r="CC45" i="41" s="1"/>
  <c r="CD46" i="41" s="1"/>
  <c r="CE47" i="41" s="1"/>
  <c r="CF48" i="41" s="1"/>
  <c r="CG49" i="41" s="1"/>
  <c r="CH50" i="41" s="1"/>
  <c r="CI51" i="41" s="1"/>
  <c r="CJ52" i="41" s="1"/>
  <c r="CK53" i="41" s="1"/>
  <c r="CL54" i="41" s="1"/>
  <c r="CM55" i="41" s="1"/>
  <c r="CN56" i="41" s="1"/>
  <c r="BC18" i="41"/>
  <c r="BD19" i="41" s="1"/>
  <c r="BE20" i="41" s="1"/>
  <c r="BF21" i="41" s="1"/>
  <c r="BG22" i="41" s="1"/>
  <c r="BH23" i="41" s="1"/>
  <c r="BI24" i="41" s="1"/>
  <c r="BJ25" i="41" s="1"/>
  <c r="BK26" i="41" s="1"/>
  <c r="BL27" i="41" s="1"/>
  <c r="BM28" i="41" s="1"/>
  <c r="BN29" i="41" s="1"/>
  <c r="BO30" i="41" s="1"/>
  <c r="BP31" i="41" s="1"/>
  <c r="BQ32" i="41" s="1"/>
  <c r="BR33" i="41" s="1"/>
  <c r="BS34" i="41" s="1"/>
  <c r="BT35" i="41" s="1"/>
  <c r="BU36" i="41" s="1"/>
  <c r="BV37" i="41" s="1"/>
  <c r="BW38" i="41" s="1"/>
  <c r="BX39" i="41" s="1"/>
  <c r="BY40" i="41" s="1"/>
  <c r="BZ41" i="41" s="1"/>
  <c r="CA42" i="41" s="1"/>
  <c r="CB43" i="41" s="1"/>
  <c r="CC44" i="41" s="1"/>
  <c r="CD45" i="41" s="1"/>
  <c r="CE46" i="41" s="1"/>
  <c r="CF47" i="41" s="1"/>
  <c r="CG48" i="41" s="1"/>
  <c r="CH49" i="41" s="1"/>
  <c r="CI50" i="41" s="1"/>
  <c r="CJ51" i="41" s="1"/>
  <c r="CK52" i="41" s="1"/>
  <c r="CL53" i="41" s="1"/>
  <c r="CM54" i="41" s="1"/>
  <c r="CN55" i="41" s="1"/>
  <c r="CO56" i="41" s="1"/>
  <c r="F33" i="41"/>
  <c r="G34" i="41" s="1"/>
  <c r="H35" i="41" s="1"/>
  <c r="I36" i="41" s="1"/>
  <c r="J37" i="41" s="1"/>
  <c r="K38" i="41" s="1"/>
  <c r="L39" i="41" s="1"/>
  <c r="M40" i="41" s="1"/>
  <c r="N41" i="41" s="1"/>
  <c r="O42" i="41" s="1"/>
  <c r="P43" i="41" s="1"/>
  <c r="Q44" i="41" s="1"/>
  <c r="R45" i="41" s="1"/>
  <c r="S46" i="41" s="1"/>
  <c r="T47" i="41" s="1"/>
  <c r="U48" i="41" s="1"/>
  <c r="V49" i="41" s="1"/>
  <c r="W50" i="41" s="1"/>
  <c r="X51" i="41" s="1"/>
  <c r="Y52" i="41" s="1"/>
  <c r="Z53" i="41" s="1"/>
  <c r="AA54" i="41" s="1"/>
  <c r="AB55" i="41" s="1"/>
  <c r="AC56" i="41" s="1"/>
  <c r="BC35" i="41"/>
  <c r="BD36" i="41" s="1"/>
  <c r="BE37" i="41" s="1"/>
  <c r="BF38" i="41" s="1"/>
  <c r="BG39" i="41" s="1"/>
  <c r="BH40" i="41" s="1"/>
  <c r="BI41" i="41" s="1"/>
  <c r="BJ42" i="41" s="1"/>
  <c r="BK43" i="41" s="1"/>
  <c r="BL44" i="41" s="1"/>
  <c r="BM45" i="41" s="1"/>
  <c r="BN46" i="41" s="1"/>
  <c r="BO47" i="41" s="1"/>
  <c r="BP48" i="41" s="1"/>
  <c r="BQ49" i="41" s="1"/>
  <c r="BR50" i="41" s="1"/>
  <c r="BS51" i="41" s="1"/>
  <c r="BT52" i="41" s="1"/>
  <c r="BU53" i="41" s="1"/>
  <c r="BV54" i="41" s="1"/>
  <c r="BW55" i="41" s="1"/>
  <c r="BX56" i="41" s="1"/>
  <c r="BC36" i="41"/>
  <c r="BD37" i="41" s="1"/>
  <c r="BE38" i="41" s="1"/>
  <c r="BF39" i="41" s="1"/>
  <c r="BG40" i="41" s="1"/>
  <c r="BH41" i="41" s="1"/>
  <c r="BI42" i="41" s="1"/>
  <c r="BJ43" i="41" s="1"/>
  <c r="BK44" i="41" s="1"/>
  <c r="BL45" i="41" s="1"/>
  <c r="BM46" i="41" s="1"/>
  <c r="BN47" i="41" s="1"/>
  <c r="BO48" i="41" s="1"/>
  <c r="BP49" i="41" s="1"/>
  <c r="BQ50" i="41" s="1"/>
  <c r="BR51" i="41" s="1"/>
  <c r="BS52" i="41" s="1"/>
  <c r="BT53" i="41" s="1"/>
  <c r="BU54" i="41" s="1"/>
  <c r="BV55" i="41" s="1"/>
  <c r="BW56" i="41" s="1"/>
  <c r="F40" i="41"/>
  <c r="G41" i="41" s="1"/>
  <c r="H42" i="41" s="1"/>
  <c r="I43" i="41" s="1"/>
  <c r="J44" i="41" s="1"/>
  <c r="K45" i="41" s="1"/>
  <c r="L46" i="41" s="1"/>
  <c r="M47" i="41" s="1"/>
  <c r="N48" i="41" s="1"/>
  <c r="O49" i="41" s="1"/>
  <c r="P50" i="41" s="1"/>
  <c r="Q51" i="41" s="1"/>
  <c r="R52" i="41" s="1"/>
  <c r="S53" i="41" s="1"/>
  <c r="T54" i="41" s="1"/>
  <c r="U55" i="41" s="1"/>
  <c r="V56" i="41" s="1"/>
  <c r="CX40" i="41"/>
  <c r="CY41" i="41" s="1"/>
  <c r="CZ42" i="41" s="1"/>
  <c r="DA43" i="41" s="1"/>
  <c r="DB44" i="41" s="1"/>
  <c r="DC45" i="41" s="1"/>
  <c r="DD46" i="41" s="1"/>
  <c r="DE47" i="41" s="1"/>
  <c r="DF48" i="41" s="1"/>
  <c r="DG49" i="41" s="1"/>
  <c r="DH50" i="41" s="1"/>
  <c r="DI51" i="41" s="1"/>
  <c r="DJ52" i="41" s="1"/>
  <c r="DK53" i="41" s="1"/>
  <c r="DL54" i="41" s="1"/>
  <c r="DM55" i="41" s="1"/>
  <c r="DN56" i="41" s="1"/>
  <c r="CX55" i="41"/>
  <c r="CY56" i="41" s="1"/>
  <c r="F45" i="41"/>
  <c r="G46" i="41" s="1"/>
  <c r="H47" i="41" s="1"/>
  <c r="I48" i="41" s="1"/>
  <c r="J49" i="41" s="1"/>
  <c r="K50" i="41" s="1"/>
  <c r="L51" i="41" s="1"/>
  <c r="M52" i="41" s="1"/>
  <c r="N53" i="41" s="1"/>
  <c r="O54" i="41" s="1"/>
  <c r="P55" i="41" s="1"/>
  <c r="Q56" i="41" s="1"/>
  <c r="F55" i="41"/>
  <c r="G56" i="41" s="1"/>
  <c r="CX53" i="41"/>
  <c r="CY54" i="41" s="1"/>
  <c r="CZ55" i="41" s="1"/>
  <c r="DA56" i="41" s="1"/>
  <c r="F54" i="41"/>
  <c r="G55" i="41" s="1"/>
  <c r="H56" i="41" s="1"/>
  <c r="CX18" i="41"/>
  <c r="CY19" i="41" s="1"/>
  <c r="CZ20" i="41" s="1"/>
  <c r="DA21" i="41" s="1"/>
  <c r="DB22" i="41" s="1"/>
  <c r="DC23" i="41" s="1"/>
  <c r="DD24" i="41" s="1"/>
  <c r="DE25" i="41" s="1"/>
  <c r="DF26" i="41" s="1"/>
  <c r="DG27" i="41" s="1"/>
  <c r="DH28" i="41" s="1"/>
  <c r="DI29" i="41" s="1"/>
  <c r="DJ30" i="41" s="1"/>
  <c r="DK31" i="41" s="1"/>
  <c r="DL32" i="41" s="1"/>
  <c r="DM33" i="41" s="1"/>
  <c r="DN34" i="41" s="1"/>
  <c r="DO35" i="41" s="1"/>
  <c r="DP36" i="41" s="1"/>
  <c r="DQ37" i="41" s="1"/>
  <c r="DR38" i="41" s="1"/>
  <c r="DS39" i="41" s="1"/>
  <c r="DT40" i="41" s="1"/>
  <c r="DU41" i="41" s="1"/>
  <c r="DV42" i="41" s="1"/>
  <c r="DW43" i="41" s="1"/>
  <c r="DX44" i="41" s="1"/>
  <c r="DY45" i="41" s="1"/>
  <c r="DZ46" i="41" s="1"/>
  <c r="EA47" i="41" s="1"/>
  <c r="EB48" i="41" s="1"/>
  <c r="EC49" i="41" s="1"/>
  <c r="ED50" i="41" s="1"/>
  <c r="EE51" i="41" s="1"/>
  <c r="EF52" i="41" s="1"/>
  <c r="EG53" i="41" s="1"/>
  <c r="EH54" i="41" s="1"/>
  <c r="EI55" i="41" s="1"/>
  <c r="EJ56" i="41" s="1"/>
  <c r="F16" i="41"/>
  <c r="G17" i="41" s="1"/>
  <c r="H18" i="41" s="1"/>
  <c r="I19" i="41" s="1"/>
  <c r="J20" i="41" s="1"/>
  <c r="K21" i="41" s="1"/>
  <c r="L22" i="41" s="1"/>
  <c r="M23" i="41" s="1"/>
  <c r="N24" i="41" s="1"/>
  <c r="O25" i="41" s="1"/>
  <c r="P26" i="41" s="1"/>
  <c r="Q27" i="41" s="1"/>
  <c r="R28" i="41" s="1"/>
  <c r="S29" i="41" s="1"/>
  <c r="T30" i="41" s="1"/>
  <c r="U31" i="41" s="1"/>
  <c r="V32" i="41" s="1"/>
  <c r="W33" i="41" s="1"/>
  <c r="X34" i="41" s="1"/>
  <c r="Y35" i="41" s="1"/>
  <c r="Z36" i="41" s="1"/>
  <c r="AA37" i="41" s="1"/>
  <c r="AB38" i="41" s="1"/>
  <c r="AC39" i="41" s="1"/>
  <c r="AD40" i="41" s="1"/>
  <c r="AE41" i="41" s="1"/>
  <c r="AF42" i="41" s="1"/>
  <c r="AG43" i="41" s="1"/>
  <c r="AH44" i="41" s="1"/>
  <c r="AI45" i="41" s="1"/>
  <c r="AJ46" i="41" s="1"/>
  <c r="AK47" i="41" s="1"/>
  <c r="AL48" i="41" s="1"/>
  <c r="AM49" i="41" s="1"/>
  <c r="AN50" i="41" s="1"/>
  <c r="AO51" i="41" s="1"/>
  <c r="AP52" i="41" s="1"/>
  <c r="AQ53" i="41" s="1"/>
  <c r="AR54" i="41" s="1"/>
  <c r="AS55" i="41" s="1"/>
  <c r="AT56" i="41" s="1"/>
  <c r="F20" i="41"/>
  <c r="G21" i="41" s="1"/>
  <c r="H22" i="41" s="1"/>
  <c r="I23" i="41" s="1"/>
  <c r="J24" i="41" s="1"/>
  <c r="K25" i="41" s="1"/>
  <c r="L26" i="41" s="1"/>
  <c r="M27" i="41" s="1"/>
  <c r="N28" i="41" s="1"/>
  <c r="O29" i="41" s="1"/>
  <c r="P30" i="41" s="1"/>
  <c r="Q31" i="41" s="1"/>
  <c r="R32" i="41" s="1"/>
  <c r="S33" i="41" s="1"/>
  <c r="T34" i="41" s="1"/>
  <c r="U35" i="41" s="1"/>
  <c r="V36" i="41" s="1"/>
  <c r="W37" i="41" s="1"/>
  <c r="X38" i="41" s="1"/>
  <c r="Y39" i="41" s="1"/>
  <c r="Z40" i="41" s="1"/>
  <c r="AA41" i="41" s="1"/>
  <c r="AB42" i="41" s="1"/>
  <c r="AC43" i="41" s="1"/>
  <c r="AD44" i="41" s="1"/>
  <c r="AE45" i="41" s="1"/>
  <c r="AF46" i="41" s="1"/>
  <c r="AG47" i="41" s="1"/>
  <c r="AH48" i="41" s="1"/>
  <c r="AI49" i="41" s="1"/>
  <c r="AJ50" i="41" s="1"/>
  <c r="AK51" i="41" s="1"/>
  <c r="AL52" i="41" s="1"/>
  <c r="AM53" i="41" s="1"/>
  <c r="AN54" i="41" s="1"/>
  <c r="AO55" i="41" s="1"/>
  <c r="AP56" i="41" s="1"/>
  <c r="CX22" i="41"/>
  <c r="CY23" i="41" s="1"/>
  <c r="CZ24" i="41" s="1"/>
  <c r="DA25" i="41" s="1"/>
  <c r="DB26" i="41" s="1"/>
  <c r="DC27" i="41" s="1"/>
  <c r="DD28" i="41" s="1"/>
  <c r="DE29" i="41" s="1"/>
  <c r="DF30" i="41" s="1"/>
  <c r="DG31" i="41" s="1"/>
  <c r="DH32" i="41" s="1"/>
  <c r="DI33" i="41" s="1"/>
  <c r="DJ34" i="41" s="1"/>
  <c r="DK35" i="41" s="1"/>
  <c r="DL36" i="41" s="1"/>
  <c r="DM37" i="41" s="1"/>
  <c r="DN38" i="41" s="1"/>
  <c r="DO39" i="41" s="1"/>
  <c r="DP40" i="41" s="1"/>
  <c r="DQ41" i="41" s="1"/>
  <c r="DR42" i="41" s="1"/>
  <c r="DS43" i="41" s="1"/>
  <c r="DT44" i="41" s="1"/>
  <c r="DU45" i="41" s="1"/>
  <c r="DV46" i="41" s="1"/>
  <c r="DW47" i="41" s="1"/>
  <c r="DX48" i="41" s="1"/>
  <c r="DY49" i="41" s="1"/>
  <c r="DZ50" i="41" s="1"/>
  <c r="EA51" i="41" s="1"/>
  <c r="EB52" i="41" s="1"/>
  <c r="EC53" i="41" s="1"/>
  <c r="ED54" i="41" s="1"/>
  <c r="EE55" i="41" s="1"/>
  <c r="EF56" i="41" s="1"/>
  <c r="F24" i="41"/>
  <c r="G25" i="41" s="1"/>
  <c r="H26" i="41" s="1"/>
  <c r="I27" i="41" s="1"/>
  <c r="J28" i="41" s="1"/>
  <c r="K29" i="41" s="1"/>
  <c r="L30" i="41" s="1"/>
  <c r="M31" i="41" s="1"/>
  <c r="N32" i="41" s="1"/>
  <c r="O33" i="41" s="1"/>
  <c r="P34" i="41" s="1"/>
  <c r="Q35" i="41" s="1"/>
  <c r="R36" i="41" s="1"/>
  <c r="S37" i="41" s="1"/>
  <c r="T38" i="41" s="1"/>
  <c r="U39" i="41" s="1"/>
  <c r="V40" i="41" s="1"/>
  <c r="W41" i="41" s="1"/>
  <c r="X42" i="41" s="1"/>
  <c r="Y43" i="41" s="1"/>
  <c r="Z44" i="41" s="1"/>
  <c r="AA45" i="41" s="1"/>
  <c r="AB46" i="41" s="1"/>
  <c r="AC47" i="41" s="1"/>
  <c r="AD48" i="41" s="1"/>
  <c r="AE49" i="41" s="1"/>
  <c r="AF50" i="41" s="1"/>
  <c r="AG51" i="41" s="1"/>
  <c r="AH52" i="41" s="1"/>
  <c r="AI53" i="41" s="1"/>
  <c r="AJ54" i="41" s="1"/>
  <c r="AK55" i="41" s="1"/>
  <c r="AL56" i="41" s="1"/>
  <c r="CX41" i="41"/>
  <c r="CY42" i="41" s="1"/>
  <c r="CZ43" i="41" s="1"/>
  <c r="DA44" i="41" s="1"/>
  <c r="DB45" i="41" s="1"/>
  <c r="DC46" i="41" s="1"/>
  <c r="DD47" i="41" s="1"/>
  <c r="DE48" i="41" s="1"/>
  <c r="DF49" i="41" s="1"/>
  <c r="DG50" i="41" s="1"/>
  <c r="DH51" i="41" s="1"/>
  <c r="DI52" i="41" s="1"/>
  <c r="DJ53" i="41" s="1"/>
  <c r="DK54" i="41" s="1"/>
  <c r="DL55" i="41" s="1"/>
  <c r="DM56" i="41" s="1"/>
  <c r="F36" i="41"/>
  <c r="G37" i="41" s="1"/>
  <c r="H38" i="41" s="1"/>
  <c r="I39" i="41" s="1"/>
  <c r="J40" i="41" s="1"/>
  <c r="K41" i="41" s="1"/>
  <c r="L42" i="41" s="1"/>
  <c r="M43" i="41" s="1"/>
  <c r="N44" i="41" s="1"/>
  <c r="O45" i="41" s="1"/>
  <c r="P46" i="41" s="1"/>
  <c r="Q47" i="41" s="1"/>
  <c r="R48" i="41" s="1"/>
  <c r="S49" i="41" s="1"/>
  <c r="T50" i="41" s="1"/>
  <c r="U51" i="41" s="1"/>
  <c r="V52" i="41" s="1"/>
  <c r="W53" i="41" s="1"/>
  <c r="X54" i="41" s="1"/>
  <c r="Y55" i="41" s="1"/>
  <c r="Z56" i="41" s="1"/>
  <c r="CX36" i="41"/>
  <c r="CY37" i="41" s="1"/>
  <c r="CZ38" i="41" s="1"/>
  <c r="DA39" i="41" s="1"/>
  <c r="DB40" i="41" s="1"/>
  <c r="DC41" i="41" s="1"/>
  <c r="DD42" i="41" s="1"/>
  <c r="DE43" i="41" s="1"/>
  <c r="DF44" i="41" s="1"/>
  <c r="DG45" i="41" s="1"/>
  <c r="DH46" i="41" s="1"/>
  <c r="DI47" i="41" s="1"/>
  <c r="DJ48" i="41" s="1"/>
  <c r="DK49" i="41" s="1"/>
  <c r="DL50" i="41" s="1"/>
  <c r="DM51" i="41" s="1"/>
  <c r="DN52" i="41" s="1"/>
  <c r="DO53" i="41" s="1"/>
  <c r="DP54" i="41" s="1"/>
  <c r="DQ55" i="41" s="1"/>
  <c r="DR56" i="41" s="1"/>
  <c r="F41" i="41"/>
  <c r="G42" i="41" s="1"/>
  <c r="H43" i="41" s="1"/>
  <c r="I44" i="41" s="1"/>
  <c r="J45" i="41" s="1"/>
  <c r="K46" i="41" s="1"/>
  <c r="L47" i="41" s="1"/>
  <c r="M48" i="41" s="1"/>
  <c r="N49" i="41" s="1"/>
  <c r="O50" i="41" s="1"/>
  <c r="P51" i="41" s="1"/>
  <c r="Q52" i="41" s="1"/>
  <c r="R53" i="41" s="1"/>
  <c r="S54" i="41" s="1"/>
  <c r="T55" i="41" s="1"/>
  <c r="U56" i="41" s="1"/>
  <c r="BC43" i="41"/>
  <c r="BD44" i="41" s="1"/>
  <c r="BE45" i="41" s="1"/>
  <c r="BF46" i="41" s="1"/>
  <c r="BG47" i="41" s="1"/>
  <c r="BH48" i="41" s="1"/>
  <c r="BI49" i="41" s="1"/>
  <c r="BJ50" i="41" s="1"/>
  <c r="BK51" i="41" s="1"/>
  <c r="BL52" i="41" s="1"/>
  <c r="BM53" i="41" s="1"/>
  <c r="BN54" i="41" s="1"/>
  <c r="BO55" i="41" s="1"/>
  <c r="BP56" i="41" s="1"/>
  <c r="CX46" i="41"/>
  <c r="CY47" i="41" s="1"/>
  <c r="CZ48" i="41" s="1"/>
  <c r="DA49" i="41" s="1"/>
  <c r="DB50" i="41" s="1"/>
  <c r="DC51" i="41" s="1"/>
  <c r="DD52" i="41" s="1"/>
  <c r="DE53" i="41" s="1"/>
  <c r="DF54" i="41" s="1"/>
  <c r="DG55" i="41" s="1"/>
  <c r="DH56" i="41" s="1"/>
  <c r="CX48" i="41"/>
  <c r="CY49" i="41" s="1"/>
  <c r="CZ50" i="41" s="1"/>
  <c r="DA51" i="41" s="1"/>
  <c r="DB52" i="41" s="1"/>
  <c r="DC53" i="41" s="1"/>
  <c r="DD54" i="41" s="1"/>
  <c r="DE55" i="41" s="1"/>
  <c r="DF56" i="41" s="1"/>
  <c r="CX50" i="41"/>
  <c r="CY51" i="41" s="1"/>
  <c r="CZ52" i="41" s="1"/>
  <c r="DA53" i="41" s="1"/>
  <c r="DB54" i="41" s="1"/>
  <c r="DC55" i="41" s="1"/>
  <c r="DD56" i="41" s="1"/>
  <c r="F14" i="41"/>
  <c r="G15" i="41" s="1"/>
  <c r="H16" i="41" s="1"/>
  <c r="I17" i="41" s="1"/>
  <c r="J18" i="41" s="1"/>
  <c r="K19" i="41" s="1"/>
  <c r="L20" i="41" s="1"/>
  <c r="M21" i="41" s="1"/>
  <c r="N22" i="41" s="1"/>
  <c r="O23" i="41" s="1"/>
  <c r="P24" i="41" s="1"/>
  <c r="Q25" i="41" s="1"/>
  <c r="R26" i="41" s="1"/>
  <c r="S27" i="41" s="1"/>
  <c r="T28" i="41" s="1"/>
  <c r="U29" i="41" s="1"/>
  <c r="V30" i="41" s="1"/>
  <c r="W31" i="41" s="1"/>
  <c r="X32" i="41" s="1"/>
  <c r="Y33" i="41" s="1"/>
  <c r="Z34" i="41" s="1"/>
  <c r="AA35" i="41" s="1"/>
  <c r="AB36" i="41" s="1"/>
  <c r="AC37" i="41" s="1"/>
  <c r="AD38" i="41" s="1"/>
  <c r="AE39" i="41" s="1"/>
  <c r="AF40" i="41" s="1"/>
  <c r="AG41" i="41" s="1"/>
  <c r="AH42" i="41" s="1"/>
  <c r="AI43" i="41" s="1"/>
  <c r="AJ44" i="41" s="1"/>
  <c r="AK45" i="41" s="1"/>
  <c r="AL46" i="41" s="1"/>
  <c r="AM47" i="41" s="1"/>
  <c r="AN48" i="41" s="1"/>
  <c r="AO49" i="41" s="1"/>
  <c r="AP50" i="41" s="1"/>
  <c r="AQ51" i="41" s="1"/>
  <c r="AR52" i="41" s="1"/>
  <c r="AS53" i="41" s="1"/>
  <c r="AT54" i="41" s="1"/>
  <c r="AU55" i="41" s="1"/>
  <c r="AV56" i="41" s="1"/>
  <c r="CX44" i="41"/>
  <c r="CY45" i="41" s="1"/>
  <c r="CZ46" i="41" s="1"/>
  <c r="DA47" i="41" s="1"/>
  <c r="DB48" i="41" s="1"/>
  <c r="DC49" i="41" s="1"/>
  <c r="DD50" i="41" s="1"/>
  <c r="DE51" i="41" s="1"/>
  <c r="DF52" i="41" s="1"/>
  <c r="DG53" i="41" s="1"/>
  <c r="DH54" i="41" s="1"/>
  <c r="DI55" i="41" s="1"/>
  <c r="DJ56" i="41" s="1"/>
  <c r="F37" i="41"/>
  <c r="G38" i="41" s="1"/>
  <c r="H39" i="41" s="1"/>
  <c r="I40" i="41" s="1"/>
  <c r="J41" i="41" s="1"/>
  <c r="K42" i="41" s="1"/>
  <c r="L43" i="41" s="1"/>
  <c r="M44" i="41" s="1"/>
  <c r="N45" i="41" s="1"/>
  <c r="O46" i="41" s="1"/>
  <c r="P47" i="41" s="1"/>
  <c r="Q48" i="41" s="1"/>
  <c r="R49" i="41" s="1"/>
  <c r="S50" i="41" s="1"/>
  <c r="T51" i="41" s="1"/>
  <c r="U52" i="41" s="1"/>
  <c r="V53" i="41" s="1"/>
  <c r="W54" i="41" s="1"/>
  <c r="X55" i="41" s="1"/>
  <c r="Y56" i="41" s="1"/>
  <c r="BC23" i="41"/>
  <c r="BD24" i="41" s="1"/>
  <c r="BE25" i="41" s="1"/>
  <c r="BF26" i="41" s="1"/>
  <c r="BG27" i="41" s="1"/>
  <c r="BH28" i="41" s="1"/>
  <c r="BI29" i="41" s="1"/>
  <c r="BJ30" i="41" s="1"/>
  <c r="BK31" i="41" s="1"/>
  <c r="BL32" i="41" s="1"/>
  <c r="BM33" i="41" s="1"/>
  <c r="BN34" i="41" s="1"/>
  <c r="BO35" i="41" s="1"/>
  <c r="BP36" i="41" s="1"/>
  <c r="BQ37" i="41" s="1"/>
  <c r="BR38" i="41" s="1"/>
  <c r="BS39" i="41" s="1"/>
  <c r="BT40" i="41" s="1"/>
  <c r="BU41" i="41" s="1"/>
  <c r="BV42" i="41" s="1"/>
  <c r="BW43" i="41" s="1"/>
  <c r="BX44" i="41" s="1"/>
  <c r="BY45" i="41" s="1"/>
  <c r="BZ46" i="41" s="1"/>
  <c r="CA47" i="41" s="1"/>
  <c r="CB48" i="41" s="1"/>
  <c r="CC49" i="41" s="1"/>
  <c r="CD50" i="41" s="1"/>
  <c r="CE51" i="41" s="1"/>
  <c r="CF52" i="41" s="1"/>
  <c r="CG53" i="41" s="1"/>
  <c r="CH54" i="41" s="1"/>
  <c r="CI55" i="41" s="1"/>
  <c r="CJ56" i="41" s="1"/>
  <c r="CX26" i="41"/>
  <c r="CY27" i="41" s="1"/>
  <c r="CZ28" i="41" s="1"/>
  <c r="DA29" i="41" s="1"/>
  <c r="DB30" i="41" s="1"/>
  <c r="DC31" i="41" s="1"/>
  <c r="DD32" i="41" s="1"/>
  <c r="DE33" i="41" s="1"/>
  <c r="DF34" i="41" s="1"/>
  <c r="DG35" i="41" s="1"/>
  <c r="DH36" i="41" s="1"/>
  <c r="DI37" i="41" s="1"/>
  <c r="DJ38" i="41" s="1"/>
  <c r="DK39" i="41" s="1"/>
  <c r="DL40" i="41" s="1"/>
  <c r="DM41" i="41" s="1"/>
  <c r="DN42" i="41" s="1"/>
  <c r="DO43" i="41" s="1"/>
  <c r="DP44" i="41" s="1"/>
  <c r="DQ45" i="41" s="1"/>
  <c r="DR46" i="41" s="1"/>
  <c r="DS47" i="41" s="1"/>
  <c r="DT48" i="41" s="1"/>
  <c r="DU49" i="41" s="1"/>
  <c r="DV50" i="41" s="1"/>
  <c r="DW51" i="41" s="1"/>
  <c r="DX52" i="41" s="1"/>
  <c r="DY53" i="41" s="1"/>
  <c r="DZ54" i="41" s="1"/>
  <c r="EA55" i="41" s="1"/>
  <c r="EB56" i="41" s="1"/>
  <c r="BC30" i="41"/>
  <c r="BD31" i="41" s="1"/>
  <c r="BE32" i="41" s="1"/>
  <c r="BF33" i="41" s="1"/>
  <c r="BG34" i="41" s="1"/>
  <c r="BH35" i="41" s="1"/>
  <c r="BI36" i="41" s="1"/>
  <c r="BJ37" i="41" s="1"/>
  <c r="BK38" i="41" s="1"/>
  <c r="BL39" i="41" s="1"/>
  <c r="BM40" i="41" s="1"/>
  <c r="BN41" i="41" s="1"/>
  <c r="BO42" i="41" s="1"/>
  <c r="BP43" i="41" s="1"/>
  <c r="BQ44" i="41" s="1"/>
  <c r="BR45" i="41" s="1"/>
  <c r="BS46" i="41" s="1"/>
  <c r="BT47" i="41" s="1"/>
  <c r="BU48" i="41" s="1"/>
  <c r="BV49" i="41" s="1"/>
  <c r="BW50" i="41" s="1"/>
  <c r="BX51" i="41" s="1"/>
  <c r="BY52" i="41" s="1"/>
  <c r="BZ53" i="41" s="1"/>
  <c r="CA54" i="41" s="1"/>
  <c r="CB55" i="41" s="1"/>
  <c r="CC56" i="41" s="1"/>
  <c r="F17" i="41"/>
  <c r="G18" i="41" s="1"/>
  <c r="H19" i="41" s="1"/>
  <c r="I20" i="41" s="1"/>
  <c r="J21" i="41" s="1"/>
  <c r="K22" i="41" s="1"/>
  <c r="L23" i="41" s="1"/>
  <c r="M24" i="41" s="1"/>
  <c r="N25" i="41" s="1"/>
  <c r="O26" i="41" s="1"/>
  <c r="P27" i="41" s="1"/>
  <c r="Q28" i="41" s="1"/>
  <c r="R29" i="41" s="1"/>
  <c r="S30" i="41" s="1"/>
  <c r="T31" i="41" s="1"/>
  <c r="U32" i="41" s="1"/>
  <c r="V33" i="41" s="1"/>
  <c r="W34" i="41" s="1"/>
  <c r="X35" i="41" s="1"/>
  <c r="Y36" i="41" s="1"/>
  <c r="Z37" i="41" s="1"/>
  <c r="AA38" i="41" s="1"/>
  <c r="AB39" i="41" s="1"/>
  <c r="AC40" i="41" s="1"/>
  <c r="AD41" i="41" s="1"/>
  <c r="AE42" i="41" s="1"/>
  <c r="AF43" i="41" s="1"/>
  <c r="AG44" i="41" s="1"/>
  <c r="AH45" i="41" s="1"/>
  <c r="AI46" i="41" s="1"/>
  <c r="AJ47" i="41" s="1"/>
  <c r="AK48" i="41" s="1"/>
  <c r="AL49" i="41" s="1"/>
  <c r="AM50" i="41" s="1"/>
  <c r="AN51" i="41" s="1"/>
  <c r="AO52" i="41" s="1"/>
  <c r="AP53" i="41" s="1"/>
  <c r="AQ54" i="41" s="1"/>
  <c r="AR55" i="41" s="1"/>
  <c r="AS56" i="41" s="1"/>
  <c r="CX21" i="41"/>
  <c r="CY22" i="41" s="1"/>
  <c r="CZ23" i="41" s="1"/>
  <c r="DA24" i="41" s="1"/>
  <c r="DB25" i="41" s="1"/>
  <c r="DC26" i="41" s="1"/>
  <c r="DD27" i="41" s="1"/>
  <c r="DE28" i="41" s="1"/>
  <c r="DF29" i="41" s="1"/>
  <c r="DG30" i="41" s="1"/>
  <c r="DH31" i="41" s="1"/>
  <c r="DI32" i="41" s="1"/>
  <c r="DJ33" i="41" s="1"/>
  <c r="DK34" i="41" s="1"/>
  <c r="DL35" i="41" s="1"/>
  <c r="DM36" i="41" s="1"/>
  <c r="DN37" i="41" s="1"/>
  <c r="DO38" i="41" s="1"/>
  <c r="DP39" i="41" s="1"/>
  <c r="DQ40" i="41" s="1"/>
  <c r="DR41" i="41" s="1"/>
  <c r="DS42" i="41" s="1"/>
  <c r="DT43" i="41" s="1"/>
  <c r="DU44" i="41" s="1"/>
  <c r="DV45" i="41" s="1"/>
  <c r="DW46" i="41" s="1"/>
  <c r="DX47" i="41" s="1"/>
  <c r="DY48" i="41" s="1"/>
  <c r="DZ49" i="41" s="1"/>
  <c r="EA50" i="41" s="1"/>
  <c r="EB51" i="41" s="1"/>
  <c r="EC52" i="41" s="1"/>
  <c r="ED53" i="41" s="1"/>
  <c r="EE54" i="41" s="1"/>
  <c r="EF55" i="41" s="1"/>
  <c r="EG56" i="41" s="1"/>
  <c r="BC25" i="41"/>
  <c r="BD26" i="41" s="1"/>
  <c r="BE27" i="41" s="1"/>
  <c r="BF28" i="41" s="1"/>
  <c r="BG29" i="41" s="1"/>
  <c r="BH30" i="41" s="1"/>
  <c r="BI31" i="41" s="1"/>
  <c r="BJ32" i="41" s="1"/>
  <c r="BK33" i="41" s="1"/>
  <c r="BL34" i="41" s="1"/>
  <c r="BM35" i="41" s="1"/>
  <c r="BN36" i="41" s="1"/>
  <c r="BO37" i="41" s="1"/>
  <c r="BP38" i="41" s="1"/>
  <c r="BQ39" i="41" s="1"/>
  <c r="BR40" i="41" s="1"/>
  <c r="BS41" i="41" s="1"/>
  <c r="BT42" i="41" s="1"/>
  <c r="BU43" i="41" s="1"/>
  <c r="BV44" i="41" s="1"/>
  <c r="BW45" i="41" s="1"/>
  <c r="BX46" i="41" s="1"/>
  <c r="BY47" i="41" s="1"/>
  <c r="BZ48" i="41" s="1"/>
  <c r="CA49" i="41" s="1"/>
  <c r="CB50" i="41" s="1"/>
  <c r="CC51" i="41" s="1"/>
  <c r="CD52" i="41" s="1"/>
  <c r="CE53" i="41" s="1"/>
  <c r="CF54" i="41" s="1"/>
  <c r="CG55" i="41" s="1"/>
  <c r="CH56" i="41" s="1"/>
  <c r="F25" i="41"/>
  <c r="G26" i="41" s="1"/>
  <c r="H27" i="41" s="1"/>
  <c r="I28" i="41" s="1"/>
  <c r="J29" i="41" s="1"/>
  <c r="K30" i="41" s="1"/>
  <c r="L31" i="41" s="1"/>
  <c r="M32" i="41" s="1"/>
  <c r="N33" i="41" s="1"/>
  <c r="O34" i="41" s="1"/>
  <c r="P35" i="41" s="1"/>
  <c r="Q36" i="41" s="1"/>
  <c r="R37" i="41" s="1"/>
  <c r="S38" i="41" s="1"/>
  <c r="T39" i="41" s="1"/>
  <c r="U40" i="41" s="1"/>
  <c r="V41" i="41" s="1"/>
  <c r="W42" i="41" s="1"/>
  <c r="X43" i="41" s="1"/>
  <c r="Y44" i="41" s="1"/>
  <c r="Z45" i="41" s="1"/>
  <c r="AA46" i="41" s="1"/>
  <c r="AB47" i="41" s="1"/>
  <c r="AC48" i="41" s="1"/>
  <c r="AD49" i="41" s="1"/>
  <c r="AE50" i="41" s="1"/>
  <c r="AF51" i="41" s="1"/>
  <c r="AG52" i="41" s="1"/>
  <c r="AH53" i="41" s="1"/>
  <c r="AI54" i="41" s="1"/>
  <c r="AJ55" i="41" s="1"/>
  <c r="AK56" i="41" s="1"/>
  <c r="F30" i="41"/>
  <c r="G31" i="41" s="1"/>
  <c r="H32" i="41" s="1"/>
  <c r="I33" i="41" s="1"/>
  <c r="J34" i="41" s="1"/>
  <c r="K35" i="41" s="1"/>
  <c r="L36" i="41" s="1"/>
  <c r="M37" i="41" s="1"/>
  <c r="N38" i="41" s="1"/>
  <c r="O39" i="41" s="1"/>
  <c r="P40" i="41" s="1"/>
  <c r="Q41" i="41" s="1"/>
  <c r="R42" i="41" s="1"/>
  <c r="S43" i="41" s="1"/>
  <c r="T44" i="41" s="1"/>
  <c r="U45" i="41" s="1"/>
  <c r="V46" i="41" s="1"/>
  <c r="W47" i="41" s="1"/>
  <c r="X48" i="41" s="1"/>
  <c r="Y49" i="41" s="1"/>
  <c r="Z50" i="41" s="1"/>
  <c r="AA51" i="41" s="1"/>
  <c r="AB52" i="41" s="1"/>
  <c r="AC53" i="41" s="1"/>
  <c r="AD54" i="41" s="1"/>
  <c r="AE55" i="41" s="1"/>
  <c r="AF56" i="41" s="1"/>
  <c r="CX37" i="41"/>
  <c r="CY38" i="41" s="1"/>
  <c r="CZ39" i="41" s="1"/>
  <c r="DA40" i="41" s="1"/>
  <c r="DB41" i="41" s="1"/>
  <c r="DC42" i="41" s="1"/>
  <c r="DD43" i="41" s="1"/>
  <c r="DE44" i="41" s="1"/>
  <c r="DF45" i="41" s="1"/>
  <c r="DG46" i="41" s="1"/>
  <c r="DH47" i="41" s="1"/>
  <c r="DI48" i="41" s="1"/>
  <c r="DJ49" i="41" s="1"/>
  <c r="DK50" i="41" s="1"/>
  <c r="DL51" i="41" s="1"/>
  <c r="DM52" i="41" s="1"/>
  <c r="DN53" i="41" s="1"/>
  <c r="DO54" i="41" s="1"/>
  <c r="DP55" i="41" s="1"/>
  <c r="DQ56" i="41" s="1"/>
  <c r="BC38" i="41"/>
  <c r="BD39" i="41" s="1"/>
  <c r="BE40" i="41" s="1"/>
  <c r="BF41" i="41" s="1"/>
  <c r="BG42" i="41" s="1"/>
  <c r="BH43" i="41" s="1"/>
  <c r="BI44" i="41" s="1"/>
  <c r="BJ45" i="41" s="1"/>
  <c r="BK46" i="41" s="1"/>
  <c r="BL47" i="41" s="1"/>
  <c r="BM48" i="41" s="1"/>
  <c r="BN49" i="41" s="1"/>
  <c r="BO50" i="41" s="1"/>
  <c r="BP51" i="41" s="1"/>
  <c r="BQ52" i="41" s="1"/>
  <c r="BR53" i="41" s="1"/>
  <c r="BS54" i="41" s="1"/>
  <c r="BT55" i="41" s="1"/>
  <c r="BU56" i="41" s="1"/>
  <c r="F38" i="41"/>
  <c r="G39" i="41" s="1"/>
  <c r="H40" i="41" s="1"/>
  <c r="I41" i="41" s="1"/>
  <c r="J42" i="41" s="1"/>
  <c r="K43" i="41" s="1"/>
  <c r="L44" i="41" s="1"/>
  <c r="M45" i="41" s="1"/>
  <c r="N46" i="41" s="1"/>
  <c r="O47" i="41" s="1"/>
  <c r="P48" i="41" s="1"/>
  <c r="Q49" i="41" s="1"/>
  <c r="R50" i="41" s="1"/>
  <c r="S51" i="41" s="1"/>
  <c r="T52" i="41" s="1"/>
  <c r="U53" i="41" s="1"/>
  <c r="V54" i="41" s="1"/>
  <c r="W55" i="41" s="1"/>
  <c r="X56" i="41" s="1"/>
  <c r="F44" i="41"/>
  <c r="G45" i="41" s="1"/>
  <c r="H46" i="41" s="1"/>
  <c r="I47" i="41" s="1"/>
  <c r="J48" i="41" s="1"/>
  <c r="K49" i="41" s="1"/>
  <c r="L50" i="41" s="1"/>
  <c r="M51" i="41" s="1"/>
  <c r="N52" i="41" s="1"/>
  <c r="O53" i="41" s="1"/>
  <c r="P54" i="41" s="1"/>
  <c r="Q55" i="41" s="1"/>
  <c r="R56" i="41" s="1"/>
  <c r="BC49" i="41"/>
  <c r="BD50" i="41" s="1"/>
  <c r="BE51" i="41" s="1"/>
  <c r="BF52" i="41" s="1"/>
  <c r="BG53" i="41" s="1"/>
  <c r="BH54" i="41" s="1"/>
  <c r="BI55" i="41" s="1"/>
  <c r="BJ56" i="41" s="1"/>
  <c r="F47" i="41"/>
  <c r="G48" i="41" s="1"/>
  <c r="H49" i="41" s="1"/>
  <c r="I50" i="41" s="1"/>
  <c r="J51" i="41" s="1"/>
  <c r="K52" i="41" s="1"/>
  <c r="L53" i="41" s="1"/>
  <c r="M54" i="41" s="1"/>
  <c r="N55" i="41" s="1"/>
  <c r="O56" i="41" s="1"/>
  <c r="F51" i="41"/>
  <c r="G52" i="41" s="1"/>
  <c r="H53" i="41" s="1"/>
  <c r="I54" i="41" s="1"/>
  <c r="J55" i="41" s="1"/>
  <c r="K56" i="41" s="1"/>
  <c r="F50" i="41"/>
  <c r="G51" i="41" s="1"/>
  <c r="H52" i="41" s="1"/>
  <c r="I53" i="41" s="1"/>
  <c r="J54" i="41" s="1"/>
  <c r="K55" i="41" s="1"/>
  <c r="L56" i="41" s="1"/>
  <c r="BC56" i="41"/>
  <c r="CX34" i="41"/>
  <c r="CY35" i="41" s="1"/>
  <c r="CZ36" i="41" s="1"/>
  <c r="DA37" i="41" s="1"/>
  <c r="DB38" i="41" s="1"/>
  <c r="DC39" i="41" s="1"/>
  <c r="DD40" i="41" s="1"/>
  <c r="DE41" i="41" s="1"/>
  <c r="DF42" i="41" s="1"/>
  <c r="DG43" i="41" s="1"/>
  <c r="DH44" i="41" s="1"/>
  <c r="DI45" i="41" s="1"/>
  <c r="DJ46" i="41" s="1"/>
  <c r="DK47" i="41" s="1"/>
  <c r="DL48" i="41" s="1"/>
  <c r="DM49" i="41" s="1"/>
  <c r="DN50" i="41" s="1"/>
  <c r="DO51" i="41" s="1"/>
  <c r="DP52" i="41" s="1"/>
  <c r="DQ53" i="41" s="1"/>
  <c r="DR54" i="41" s="1"/>
  <c r="DS55" i="41" s="1"/>
  <c r="DT56" i="41" s="1"/>
  <c r="BC22" i="41"/>
  <c r="BD23" i="41" s="1"/>
  <c r="BE24" i="41" s="1"/>
  <c r="BF25" i="41" s="1"/>
  <c r="BG26" i="41" s="1"/>
  <c r="BH27" i="41" s="1"/>
  <c r="BI28" i="41" s="1"/>
  <c r="BJ29" i="41" s="1"/>
  <c r="BK30" i="41" s="1"/>
  <c r="BL31" i="41" s="1"/>
  <c r="BM32" i="41" s="1"/>
  <c r="BN33" i="41" s="1"/>
  <c r="BO34" i="41" s="1"/>
  <c r="BP35" i="41" s="1"/>
  <c r="BQ36" i="41" s="1"/>
  <c r="BR37" i="41" s="1"/>
  <c r="BS38" i="41" s="1"/>
  <c r="BT39" i="41" s="1"/>
  <c r="BU40" i="41" s="1"/>
  <c r="BV41" i="41" s="1"/>
  <c r="BW42" i="41" s="1"/>
  <c r="BX43" i="41" s="1"/>
  <c r="BY44" i="41" s="1"/>
  <c r="BZ45" i="41" s="1"/>
  <c r="CA46" i="41" s="1"/>
  <c r="CB47" i="41" s="1"/>
  <c r="CC48" i="41" s="1"/>
  <c r="CD49" i="41" s="1"/>
  <c r="CE50" i="41" s="1"/>
  <c r="CF51" i="41" s="1"/>
  <c r="CG52" i="41" s="1"/>
  <c r="CH53" i="41" s="1"/>
  <c r="CI54" i="41" s="1"/>
  <c r="CJ55" i="41" s="1"/>
  <c r="CK56" i="41" s="1"/>
  <c r="F22" i="41"/>
  <c r="G23" i="41" s="1"/>
  <c r="H24" i="41" s="1"/>
  <c r="I25" i="41" s="1"/>
  <c r="J26" i="41" s="1"/>
  <c r="K27" i="41" s="1"/>
  <c r="L28" i="41" s="1"/>
  <c r="M29" i="41" s="1"/>
  <c r="N30" i="41" s="1"/>
  <c r="O31" i="41" s="1"/>
  <c r="P32" i="41" s="1"/>
  <c r="Q33" i="41" s="1"/>
  <c r="R34" i="41" s="1"/>
  <c r="S35" i="41" s="1"/>
  <c r="T36" i="41" s="1"/>
  <c r="U37" i="41" s="1"/>
  <c r="V38" i="41" s="1"/>
  <c r="W39" i="41" s="1"/>
  <c r="X40" i="41" s="1"/>
  <c r="Y41" i="41" s="1"/>
  <c r="Z42" i="41" s="1"/>
  <c r="AA43" i="41" s="1"/>
  <c r="AB44" i="41" s="1"/>
  <c r="AC45" i="41" s="1"/>
  <c r="AD46" i="41" s="1"/>
  <c r="AE47" i="41" s="1"/>
  <c r="AF48" i="41" s="1"/>
  <c r="AG49" i="41" s="1"/>
  <c r="AH50" i="41" s="1"/>
  <c r="AI51" i="41" s="1"/>
  <c r="AJ52" i="41" s="1"/>
  <c r="AK53" i="41" s="1"/>
  <c r="AL54" i="41" s="1"/>
  <c r="AM55" i="41" s="1"/>
  <c r="AN56" i="41" s="1"/>
  <c r="F28" i="41"/>
  <c r="G29" i="41" s="1"/>
  <c r="H30" i="41" s="1"/>
  <c r="I31" i="41" s="1"/>
  <c r="J32" i="41" s="1"/>
  <c r="K33" i="41" s="1"/>
  <c r="L34" i="41" s="1"/>
  <c r="M35" i="41" s="1"/>
  <c r="N36" i="41" s="1"/>
  <c r="O37" i="41" s="1"/>
  <c r="P38" i="41" s="1"/>
  <c r="Q39" i="41" s="1"/>
  <c r="R40" i="41" s="1"/>
  <c r="S41" i="41" s="1"/>
  <c r="T42" i="41" s="1"/>
  <c r="U43" i="41" s="1"/>
  <c r="V44" i="41" s="1"/>
  <c r="W45" i="41" s="1"/>
  <c r="X46" i="41" s="1"/>
  <c r="Y47" i="41" s="1"/>
  <c r="Z48" i="41" s="1"/>
  <c r="AA49" i="41" s="1"/>
  <c r="AB50" i="41" s="1"/>
  <c r="AC51" i="41" s="1"/>
  <c r="AD52" i="41" s="1"/>
  <c r="AE53" i="41" s="1"/>
  <c r="AF54" i="41" s="1"/>
  <c r="AG55" i="41" s="1"/>
  <c r="AH56" i="41" s="1"/>
  <c r="BC17" i="41"/>
  <c r="BD18" i="41" s="1"/>
  <c r="BE19" i="41" s="1"/>
  <c r="BF20" i="41" s="1"/>
  <c r="BG21" i="41" s="1"/>
  <c r="BH22" i="41" s="1"/>
  <c r="BI23" i="41" s="1"/>
  <c r="BJ24" i="41" s="1"/>
  <c r="BK25" i="41" s="1"/>
  <c r="BL26" i="41" s="1"/>
  <c r="BM27" i="41" s="1"/>
  <c r="BN28" i="41" s="1"/>
  <c r="BO29" i="41" s="1"/>
  <c r="BP30" i="41" s="1"/>
  <c r="BQ31" i="41" s="1"/>
  <c r="BR32" i="41" s="1"/>
  <c r="BS33" i="41" s="1"/>
  <c r="BT34" i="41" s="1"/>
  <c r="BU35" i="41" s="1"/>
  <c r="BV36" i="41" s="1"/>
  <c r="BW37" i="41" s="1"/>
  <c r="BX38" i="41" s="1"/>
  <c r="BY39" i="41" s="1"/>
  <c r="BZ40" i="41" s="1"/>
  <c r="CA41" i="41" s="1"/>
  <c r="CB42" i="41" s="1"/>
  <c r="CC43" i="41" s="1"/>
  <c r="CD44" i="41" s="1"/>
  <c r="CE45" i="41" s="1"/>
  <c r="CF46" i="41" s="1"/>
  <c r="CG47" i="41" s="1"/>
  <c r="CH48" i="41" s="1"/>
  <c r="CI49" i="41" s="1"/>
  <c r="CJ50" i="41" s="1"/>
  <c r="CK51" i="41" s="1"/>
  <c r="CL52" i="41" s="1"/>
  <c r="CM53" i="41" s="1"/>
  <c r="CN54" i="41" s="1"/>
  <c r="CO55" i="41" s="1"/>
  <c r="CP56" i="41" s="1"/>
  <c r="BC24" i="41"/>
  <c r="BD25" i="41" s="1"/>
  <c r="BE26" i="41" s="1"/>
  <c r="BF27" i="41" s="1"/>
  <c r="BG28" i="41" s="1"/>
  <c r="BH29" i="41" s="1"/>
  <c r="BI30" i="41" s="1"/>
  <c r="BJ31" i="41" s="1"/>
  <c r="BK32" i="41" s="1"/>
  <c r="BL33" i="41" s="1"/>
  <c r="BM34" i="41" s="1"/>
  <c r="BN35" i="41" s="1"/>
  <c r="BO36" i="41" s="1"/>
  <c r="BP37" i="41" s="1"/>
  <c r="BQ38" i="41" s="1"/>
  <c r="BR39" i="41" s="1"/>
  <c r="BS40" i="41" s="1"/>
  <c r="BT41" i="41" s="1"/>
  <c r="BU42" i="41" s="1"/>
  <c r="BV43" i="41" s="1"/>
  <c r="BW44" i="41" s="1"/>
  <c r="BX45" i="41" s="1"/>
  <c r="BY46" i="41" s="1"/>
  <c r="BZ47" i="41" s="1"/>
  <c r="CA48" i="41" s="1"/>
  <c r="CB49" i="41" s="1"/>
  <c r="CC50" i="41" s="1"/>
  <c r="CD51" i="41" s="1"/>
  <c r="CE52" i="41" s="1"/>
  <c r="CF53" i="41" s="1"/>
  <c r="CG54" i="41" s="1"/>
  <c r="CH55" i="41" s="1"/>
  <c r="CI56" i="41" s="1"/>
  <c r="BC32" i="41"/>
  <c r="BD33" i="41" s="1"/>
  <c r="BE34" i="41" s="1"/>
  <c r="BF35" i="41" s="1"/>
  <c r="BG36" i="41" s="1"/>
  <c r="BH37" i="41" s="1"/>
  <c r="BI38" i="41" s="1"/>
  <c r="BJ39" i="41" s="1"/>
  <c r="BK40" i="41" s="1"/>
  <c r="BL41" i="41" s="1"/>
  <c r="BM42" i="41" s="1"/>
  <c r="BN43" i="41" s="1"/>
  <c r="BO44" i="41" s="1"/>
  <c r="BP45" i="41" s="1"/>
  <c r="BQ46" i="41" s="1"/>
  <c r="BR47" i="41" s="1"/>
  <c r="BS48" i="41" s="1"/>
  <c r="BT49" i="41" s="1"/>
  <c r="BU50" i="41" s="1"/>
  <c r="BV51" i="41" s="1"/>
  <c r="BW52" i="41" s="1"/>
  <c r="BX53" i="41" s="1"/>
  <c r="BY54" i="41" s="1"/>
  <c r="BZ55" i="41" s="1"/>
  <c r="CA56" i="41" s="1"/>
  <c r="BC48" i="41"/>
  <c r="BD49" i="41" s="1"/>
  <c r="BE50" i="41" s="1"/>
  <c r="BF51" i="41" s="1"/>
  <c r="BG52" i="41" s="1"/>
  <c r="BH53" i="41" s="1"/>
  <c r="BI54" i="41" s="1"/>
  <c r="BJ55" i="41" s="1"/>
  <c r="BK56" i="41" s="1"/>
  <c r="F39" i="41"/>
  <c r="G40" i="41" s="1"/>
  <c r="H41" i="41" s="1"/>
  <c r="I42" i="41" s="1"/>
  <c r="J43" i="41" s="1"/>
  <c r="K44" i="41" s="1"/>
  <c r="L45" i="41" s="1"/>
  <c r="M46" i="41" s="1"/>
  <c r="N47" i="41" s="1"/>
  <c r="O48" i="41" s="1"/>
  <c r="P49" i="41" s="1"/>
  <c r="Q50" i="41" s="1"/>
  <c r="R51" i="41" s="1"/>
  <c r="S52" i="41" s="1"/>
  <c r="T53" i="41" s="1"/>
  <c r="U54" i="41" s="1"/>
  <c r="V55" i="41" s="1"/>
  <c r="W56" i="41" s="1"/>
  <c r="CX47" i="41"/>
  <c r="CY48" i="41" s="1"/>
  <c r="CZ49" i="41" s="1"/>
  <c r="DA50" i="41" s="1"/>
  <c r="DB51" i="41" s="1"/>
  <c r="DC52" i="41" s="1"/>
  <c r="DD53" i="41" s="1"/>
  <c r="DE54" i="41" s="1"/>
  <c r="DF55" i="41" s="1"/>
  <c r="DG56" i="41" s="1"/>
  <c r="BC50" i="41"/>
  <c r="BD51" i="41" s="1"/>
  <c r="BE52" i="41" s="1"/>
  <c r="BF53" i="41" s="1"/>
  <c r="BG54" i="41" s="1"/>
  <c r="BH55" i="41" s="1"/>
  <c r="BI56" i="41" s="1"/>
  <c r="BC16" i="41"/>
  <c r="BD17" i="41" s="1"/>
  <c r="BE18" i="41" s="1"/>
  <c r="BF19" i="41" s="1"/>
  <c r="BG20" i="41" s="1"/>
  <c r="BH21" i="41" s="1"/>
  <c r="BI22" i="41" s="1"/>
  <c r="BJ23" i="41" s="1"/>
  <c r="BK24" i="41" s="1"/>
  <c r="BL25" i="41" s="1"/>
  <c r="BM26" i="41" s="1"/>
  <c r="BN27" i="41" s="1"/>
  <c r="BO28" i="41" s="1"/>
  <c r="BP29" i="41" s="1"/>
  <c r="BQ30" i="41" s="1"/>
  <c r="BR31" i="41" s="1"/>
  <c r="BS32" i="41" s="1"/>
  <c r="BT33" i="41" s="1"/>
  <c r="BU34" i="41" s="1"/>
  <c r="BV35" i="41" s="1"/>
  <c r="BW36" i="41" s="1"/>
  <c r="BX37" i="41" s="1"/>
  <c r="BY38" i="41" s="1"/>
  <c r="BZ39" i="41" s="1"/>
  <c r="CA40" i="41" s="1"/>
  <c r="CB41" i="41" s="1"/>
  <c r="CC42" i="41" s="1"/>
  <c r="CD43" i="41" s="1"/>
  <c r="CE44" i="41" s="1"/>
  <c r="CF45" i="41" s="1"/>
  <c r="CG46" i="41" s="1"/>
  <c r="CH47" i="41" s="1"/>
  <c r="CI48" i="41" s="1"/>
  <c r="CJ49" i="41" s="1"/>
  <c r="CK50" i="41" s="1"/>
  <c r="CL51" i="41" s="1"/>
  <c r="CM52" i="41" s="1"/>
  <c r="CN53" i="41" s="1"/>
  <c r="CO54" i="41" s="1"/>
  <c r="CP55" i="41" s="1"/>
  <c r="CQ56" i="41" s="1"/>
  <c r="F23" i="41"/>
  <c r="G24" i="41" s="1"/>
  <c r="H25" i="41" s="1"/>
  <c r="I26" i="41" s="1"/>
  <c r="J27" i="41" s="1"/>
  <c r="K28" i="41" s="1"/>
  <c r="L29" i="41" s="1"/>
  <c r="M30" i="41" s="1"/>
  <c r="N31" i="41" s="1"/>
  <c r="O32" i="41" s="1"/>
  <c r="P33" i="41" s="1"/>
  <c r="Q34" i="41" s="1"/>
  <c r="R35" i="41" s="1"/>
  <c r="S36" i="41" s="1"/>
  <c r="T37" i="41" s="1"/>
  <c r="U38" i="41" s="1"/>
  <c r="V39" i="41" s="1"/>
  <c r="W40" i="41" s="1"/>
  <c r="X41" i="41" s="1"/>
  <c r="Y42" i="41" s="1"/>
  <c r="Z43" i="41" s="1"/>
  <c r="AA44" i="41" s="1"/>
  <c r="AB45" i="41" s="1"/>
  <c r="AC46" i="41" s="1"/>
  <c r="AD47" i="41" s="1"/>
  <c r="AE48" i="41" s="1"/>
  <c r="AF49" i="41" s="1"/>
  <c r="AG50" i="41" s="1"/>
  <c r="AH51" i="41" s="1"/>
  <c r="AI52" i="41" s="1"/>
  <c r="AJ53" i="41" s="1"/>
  <c r="AK54" i="41" s="1"/>
  <c r="AL55" i="41" s="1"/>
  <c r="AM56" i="41" s="1"/>
  <c r="F15" i="41"/>
  <c r="G16" i="41" s="1"/>
  <c r="H17" i="41" s="1"/>
  <c r="I18" i="41" s="1"/>
  <c r="J19" i="41" s="1"/>
  <c r="K20" i="41" s="1"/>
  <c r="L21" i="41" s="1"/>
  <c r="M22" i="41" s="1"/>
  <c r="N23" i="41" s="1"/>
  <c r="O24" i="41" s="1"/>
  <c r="P25" i="41" s="1"/>
  <c r="Q26" i="41" s="1"/>
  <c r="R27" i="41" s="1"/>
  <c r="S28" i="41" s="1"/>
  <c r="T29" i="41" s="1"/>
  <c r="U30" i="41" s="1"/>
  <c r="V31" i="41" s="1"/>
  <c r="W32" i="41" s="1"/>
  <c r="X33" i="41" s="1"/>
  <c r="Y34" i="41" s="1"/>
  <c r="Z35" i="41" s="1"/>
  <c r="AA36" i="41" s="1"/>
  <c r="AB37" i="41" s="1"/>
  <c r="AC38" i="41" s="1"/>
  <c r="AD39" i="41" s="1"/>
  <c r="AE40" i="41" s="1"/>
  <c r="AF41" i="41" s="1"/>
  <c r="AG42" i="41" s="1"/>
  <c r="AH43" i="41" s="1"/>
  <c r="AI44" i="41" s="1"/>
  <c r="AJ45" i="41" s="1"/>
  <c r="AK46" i="41" s="1"/>
  <c r="AL47" i="41" s="1"/>
  <c r="AM48" i="41" s="1"/>
  <c r="AN49" i="41" s="1"/>
  <c r="AO50" i="41" s="1"/>
  <c r="AP51" i="41" s="1"/>
  <c r="AQ52" i="41" s="1"/>
  <c r="AR53" i="41" s="1"/>
  <c r="AS54" i="41" s="1"/>
  <c r="AT55" i="41" s="1"/>
  <c r="AU56" i="41" s="1"/>
  <c r="CX31" i="41"/>
  <c r="CY32" i="41" s="1"/>
  <c r="CZ33" i="41" s="1"/>
  <c r="DA34" i="41" s="1"/>
  <c r="DB35" i="41" s="1"/>
  <c r="DC36" i="41" s="1"/>
  <c r="DD37" i="41" s="1"/>
  <c r="DE38" i="41" s="1"/>
  <c r="DF39" i="41" s="1"/>
  <c r="DG40" i="41" s="1"/>
  <c r="DH41" i="41" s="1"/>
  <c r="DI42" i="41" s="1"/>
  <c r="DJ43" i="41" s="1"/>
  <c r="DK44" i="41" s="1"/>
  <c r="DL45" i="41" s="1"/>
  <c r="DM46" i="41" s="1"/>
  <c r="DN47" i="41" s="1"/>
  <c r="DO48" i="41" s="1"/>
  <c r="DP49" i="41" s="1"/>
  <c r="DQ50" i="41" s="1"/>
  <c r="DR51" i="41" s="1"/>
  <c r="DS52" i="41" s="1"/>
  <c r="DT53" i="41" s="1"/>
  <c r="DU54" i="41" s="1"/>
  <c r="DV55" i="41" s="1"/>
  <c r="DW56" i="41" s="1"/>
  <c r="CX39" i="41"/>
  <c r="CY40" i="41" s="1"/>
  <c r="CZ41" i="41" s="1"/>
  <c r="DA42" i="41" s="1"/>
  <c r="DB43" i="41" s="1"/>
  <c r="DC44" i="41" s="1"/>
  <c r="DD45" i="41" s="1"/>
  <c r="DE46" i="41" s="1"/>
  <c r="DF47" i="41" s="1"/>
  <c r="DG48" i="41" s="1"/>
  <c r="DH49" i="41" s="1"/>
  <c r="DI50" i="41" s="1"/>
  <c r="DJ51" i="41" s="1"/>
  <c r="DK52" i="41" s="1"/>
  <c r="DL53" i="41" s="1"/>
  <c r="DM54" i="41" s="1"/>
  <c r="DN55" i="41" s="1"/>
  <c r="DO56" i="41" s="1"/>
  <c r="CX49" i="41"/>
  <c r="CY50" i="41" s="1"/>
  <c r="CZ51" i="41" s="1"/>
  <c r="DA52" i="41" s="1"/>
  <c r="DB53" i="41" s="1"/>
  <c r="DC54" i="41" s="1"/>
  <c r="DD55" i="41" s="1"/>
  <c r="DE56" i="41" s="1"/>
  <c r="BC53" i="41"/>
  <c r="BD54" i="41" s="1"/>
  <c r="BE55" i="41" s="1"/>
  <c r="BF56" i="41" s="1"/>
  <c r="CX24" i="41"/>
  <c r="CY25" i="41" s="1"/>
  <c r="CZ26" i="41" s="1"/>
  <c r="DA27" i="41" s="1"/>
  <c r="DB28" i="41" s="1"/>
  <c r="DC29" i="41" s="1"/>
  <c r="DD30" i="41" s="1"/>
  <c r="DE31" i="41" s="1"/>
  <c r="DF32" i="41" s="1"/>
  <c r="DG33" i="41" s="1"/>
  <c r="DH34" i="41" s="1"/>
  <c r="DI35" i="41" s="1"/>
  <c r="DJ36" i="41" s="1"/>
  <c r="DK37" i="41" s="1"/>
  <c r="DL38" i="41" s="1"/>
  <c r="DM39" i="41" s="1"/>
  <c r="DN40" i="41" s="1"/>
  <c r="DO41" i="41" s="1"/>
  <c r="DP42" i="41" s="1"/>
  <c r="DQ43" i="41" s="1"/>
  <c r="DR44" i="41" s="1"/>
  <c r="DS45" i="41" s="1"/>
  <c r="DT46" i="41" s="1"/>
  <c r="DU47" i="41" s="1"/>
  <c r="DV48" i="41" s="1"/>
  <c r="DW49" i="41" s="1"/>
  <c r="DX50" i="41" s="1"/>
  <c r="DY51" i="41" s="1"/>
  <c r="DZ52" i="41" s="1"/>
  <c r="EA53" i="41" s="1"/>
  <c r="EB54" i="41" s="1"/>
  <c r="EC55" i="41" s="1"/>
  <c r="ED56" i="41" s="1"/>
  <c r="CX25" i="41"/>
  <c r="CY26" i="41" s="1"/>
  <c r="CZ27" i="41" s="1"/>
  <c r="DA28" i="41" s="1"/>
  <c r="DB29" i="41" s="1"/>
  <c r="DC30" i="41" s="1"/>
  <c r="DD31" i="41" s="1"/>
  <c r="DE32" i="41" s="1"/>
  <c r="DF33" i="41" s="1"/>
  <c r="DG34" i="41" s="1"/>
  <c r="DH35" i="41" s="1"/>
  <c r="DI36" i="41" s="1"/>
  <c r="DJ37" i="41" s="1"/>
  <c r="DK38" i="41" s="1"/>
  <c r="DL39" i="41" s="1"/>
  <c r="DM40" i="41" s="1"/>
  <c r="DN41" i="41" s="1"/>
  <c r="DO42" i="41" s="1"/>
  <c r="DP43" i="41" s="1"/>
  <c r="DQ44" i="41" s="1"/>
  <c r="DR45" i="41" s="1"/>
  <c r="DS46" i="41" s="1"/>
  <c r="DT47" i="41" s="1"/>
  <c r="DU48" i="41" s="1"/>
  <c r="DV49" i="41" s="1"/>
  <c r="DW50" i="41" s="1"/>
  <c r="DX51" i="41" s="1"/>
  <c r="DY52" i="41" s="1"/>
  <c r="DZ53" i="41" s="1"/>
  <c r="EA54" i="41" s="1"/>
  <c r="EB55" i="41" s="1"/>
  <c r="EC56" i="41" s="1"/>
  <c r="BC29" i="41"/>
  <c r="BD30" i="41" s="1"/>
  <c r="BE31" i="41" s="1"/>
  <c r="BF32" i="41" s="1"/>
  <c r="BG33" i="41" s="1"/>
  <c r="BH34" i="41" s="1"/>
  <c r="BI35" i="41" s="1"/>
  <c r="BJ36" i="41" s="1"/>
  <c r="BK37" i="41" s="1"/>
  <c r="BL38" i="41" s="1"/>
  <c r="BM39" i="41" s="1"/>
  <c r="BN40" i="41" s="1"/>
  <c r="BO41" i="41" s="1"/>
  <c r="BP42" i="41" s="1"/>
  <c r="BQ43" i="41" s="1"/>
  <c r="BR44" i="41" s="1"/>
  <c r="BS45" i="41" s="1"/>
  <c r="BT46" i="41" s="1"/>
  <c r="BU47" i="41" s="1"/>
  <c r="BV48" i="41" s="1"/>
  <c r="BW49" i="41" s="1"/>
  <c r="BX50" i="41" s="1"/>
  <c r="BY51" i="41" s="1"/>
  <c r="BZ52" i="41" s="1"/>
  <c r="CA53" i="41" s="1"/>
  <c r="CB54" i="41" s="1"/>
  <c r="CC55" i="41" s="1"/>
  <c r="CD56" i="41" s="1"/>
  <c r="F31" i="41"/>
  <c r="G32" i="41" s="1"/>
  <c r="H33" i="41" s="1"/>
  <c r="I34" i="41" s="1"/>
  <c r="J35" i="41" s="1"/>
  <c r="K36" i="41" s="1"/>
  <c r="L37" i="41" s="1"/>
  <c r="M38" i="41" s="1"/>
  <c r="N39" i="41" s="1"/>
  <c r="O40" i="41" s="1"/>
  <c r="P41" i="41" s="1"/>
  <c r="Q42" i="41" s="1"/>
  <c r="R43" i="41" s="1"/>
  <c r="S44" i="41" s="1"/>
  <c r="T45" i="41" s="1"/>
  <c r="U46" i="41" s="1"/>
  <c r="V47" i="41" s="1"/>
  <c r="W48" i="41" s="1"/>
  <c r="X49" i="41" s="1"/>
  <c r="Y50" i="41" s="1"/>
  <c r="Z51" i="41" s="1"/>
  <c r="AA52" i="41" s="1"/>
  <c r="AB53" i="41" s="1"/>
  <c r="AC54" i="41" s="1"/>
  <c r="AD55" i="41" s="1"/>
  <c r="AE56" i="41" s="1"/>
  <c r="CX42" i="41"/>
  <c r="CY43" i="41" s="1"/>
  <c r="CZ44" i="41" s="1"/>
  <c r="DA45" i="41" s="1"/>
  <c r="DB46" i="41" s="1"/>
  <c r="DC47" i="41" s="1"/>
  <c r="DD48" i="41" s="1"/>
  <c r="DE49" i="41" s="1"/>
  <c r="DF50" i="41" s="1"/>
  <c r="DG51" i="41" s="1"/>
  <c r="DH52" i="41" s="1"/>
  <c r="DI53" i="41" s="1"/>
  <c r="DJ54" i="41" s="1"/>
  <c r="DK55" i="41" s="1"/>
  <c r="DL56" i="41" s="1"/>
  <c r="BC54" i="41"/>
  <c r="BD55" i="41" s="1"/>
  <c r="BE56" i="41" s="1"/>
  <c r="CX51" i="41"/>
  <c r="CY52" i="41" s="1"/>
  <c r="CZ53" i="41" s="1"/>
  <c r="DA54" i="41" s="1"/>
  <c r="DB55" i="41" s="1"/>
  <c r="DC56" i="41" s="1"/>
  <c r="CX54" i="41"/>
  <c r="CY55" i="41" s="1"/>
  <c r="CZ56" i="41" s="1"/>
  <c r="F12" i="41"/>
  <c r="G13" i="41" s="1"/>
  <c r="H14" i="41" s="1"/>
  <c r="I15" i="41" s="1"/>
  <c r="J16" i="41" s="1"/>
  <c r="K17" i="41" s="1"/>
  <c r="L18" i="41" s="1"/>
  <c r="M19" i="41" s="1"/>
  <c r="N20" i="41" s="1"/>
  <c r="O21" i="41" s="1"/>
  <c r="P22" i="41" s="1"/>
  <c r="Q23" i="41" s="1"/>
  <c r="R24" i="41" s="1"/>
  <c r="S25" i="41" s="1"/>
  <c r="T26" i="41" s="1"/>
  <c r="U27" i="41" s="1"/>
  <c r="V28" i="41" s="1"/>
  <c r="W29" i="41" s="1"/>
  <c r="X30" i="41" s="1"/>
  <c r="Y31" i="41" s="1"/>
  <c r="Z32" i="41" s="1"/>
  <c r="AA33" i="41" s="1"/>
  <c r="AB34" i="41" s="1"/>
  <c r="AC35" i="41" s="1"/>
  <c r="AD36" i="41" s="1"/>
  <c r="AE37" i="41" s="1"/>
  <c r="AF38" i="41" s="1"/>
  <c r="AG39" i="41" s="1"/>
  <c r="AH40" i="41" s="1"/>
  <c r="AI41" i="41" s="1"/>
  <c r="AJ42" i="41" s="1"/>
  <c r="AK43" i="41" s="1"/>
  <c r="AL44" i="41" s="1"/>
  <c r="AM45" i="41" s="1"/>
  <c r="AN46" i="41" s="1"/>
  <c r="AO47" i="41" s="1"/>
  <c r="AP48" i="41" s="1"/>
  <c r="AQ49" i="41" s="1"/>
  <c r="AR50" i="41" s="1"/>
  <c r="AS51" i="41" s="1"/>
  <c r="AT52" i="41" s="1"/>
  <c r="AU53" i="41" s="1"/>
  <c r="AV54" i="41" s="1"/>
  <c r="AW55" i="41" s="1"/>
  <c r="AX56" i="41" s="1"/>
  <c r="AY11" i="41"/>
  <c r="EO11" i="41" s="1"/>
  <c r="ER11" i="41" s="1"/>
  <c r="BC28" i="41"/>
  <c r="BD29" i="41" s="1"/>
  <c r="BE30" i="41" s="1"/>
  <c r="BF31" i="41" s="1"/>
  <c r="BG32" i="41" s="1"/>
  <c r="BH33" i="41" s="1"/>
  <c r="BI34" i="41" s="1"/>
  <c r="BJ35" i="41" s="1"/>
  <c r="BK36" i="41" s="1"/>
  <c r="BL37" i="41" s="1"/>
  <c r="BM38" i="41" s="1"/>
  <c r="BN39" i="41" s="1"/>
  <c r="BO40" i="41" s="1"/>
  <c r="BP41" i="41" s="1"/>
  <c r="BQ42" i="41" s="1"/>
  <c r="BR43" i="41" s="1"/>
  <c r="BS44" i="41" s="1"/>
  <c r="BT45" i="41" s="1"/>
  <c r="BU46" i="41" s="1"/>
  <c r="BV47" i="41" s="1"/>
  <c r="BW48" i="41" s="1"/>
  <c r="BX49" i="41" s="1"/>
  <c r="BY50" i="41" s="1"/>
  <c r="BZ51" i="41" s="1"/>
  <c r="CA52" i="41" s="1"/>
  <c r="CB53" i="41" s="1"/>
  <c r="CC54" i="41" s="1"/>
  <c r="CD55" i="41" s="1"/>
  <c r="CE56" i="41" s="1"/>
  <c r="F29" i="41"/>
  <c r="G30" i="41" s="1"/>
  <c r="H31" i="41" s="1"/>
  <c r="I32" i="41" s="1"/>
  <c r="J33" i="41" s="1"/>
  <c r="K34" i="41" s="1"/>
  <c r="L35" i="41" s="1"/>
  <c r="M36" i="41" s="1"/>
  <c r="N37" i="41" s="1"/>
  <c r="O38" i="41" s="1"/>
  <c r="P39" i="41" s="1"/>
  <c r="Q40" i="41" s="1"/>
  <c r="R41" i="41" s="1"/>
  <c r="S42" i="41" s="1"/>
  <c r="T43" i="41" s="1"/>
  <c r="U44" i="41" s="1"/>
  <c r="V45" i="41" s="1"/>
  <c r="W46" i="41" s="1"/>
  <c r="X47" i="41" s="1"/>
  <c r="Y48" i="41" s="1"/>
  <c r="Z49" i="41" s="1"/>
  <c r="AA50" i="41" s="1"/>
  <c r="AB51" i="41" s="1"/>
  <c r="AC52" i="41" s="1"/>
  <c r="AD53" i="41" s="1"/>
  <c r="AE54" i="41" s="1"/>
  <c r="AF55" i="41" s="1"/>
  <c r="AG56" i="41" s="1"/>
  <c r="CX30" i="41"/>
  <c r="CY31" i="41" s="1"/>
  <c r="CZ32" i="41" s="1"/>
  <c r="DA33" i="41" s="1"/>
  <c r="DB34" i="41" s="1"/>
  <c r="DC35" i="41" s="1"/>
  <c r="DD36" i="41" s="1"/>
  <c r="DE37" i="41" s="1"/>
  <c r="DF38" i="41" s="1"/>
  <c r="DG39" i="41" s="1"/>
  <c r="DH40" i="41" s="1"/>
  <c r="DI41" i="41" s="1"/>
  <c r="DJ42" i="41" s="1"/>
  <c r="DK43" i="41" s="1"/>
  <c r="DL44" i="41" s="1"/>
  <c r="DM45" i="41" s="1"/>
  <c r="DN46" i="41" s="1"/>
  <c r="DO47" i="41" s="1"/>
  <c r="DP48" i="41" s="1"/>
  <c r="DQ49" i="41" s="1"/>
  <c r="DR50" i="41" s="1"/>
  <c r="DS51" i="41" s="1"/>
  <c r="DT52" i="41" s="1"/>
  <c r="DU53" i="41" s="1"/>
  <c r="DV54" i="41" s="1"/>
  <c r="DW55" i="41" s="1"/>
  <c r="DX56" i="41" s="1"/>
  <c r="F35" i="41"/>
  <c r="G36" i="41" s="1"/>
  <c r="H37" i="41" s="1"/>
  <c r="I38" i="41" s="1"/>
  <c r="J39" i="41" s="1"/>
  <c r="K40" i="41" s="1"/>
  <c r="L41" i="41" s="1"/>
  <c r="M42" i="41" s="1"/>
  <c r="N43" i="41" s="1"/>
  <c r="O44" i="41" s="1"/>
  <c r="P45" i="41" s="1"/>
  <c r="Q46" i="41" s="1"/>
  <c r="R47" i="41" s="1"/>
  <c r="S48" i="41" s="1"/>
  <c r="T49" i="41" s="1"/>
  <c r="U50" i="41" s="1"/>
  <c r="V51" i="41" s="1"/>
  <c r="W52" i="41" s="1"/>
  <c r="X53" i="41" s="1"/>
  <c r="Y54" i="41" s="1"/>
  <c r="Z55" i="41" s="1"/>
  <c r="AA56" i="41" s="1"/>
  <c r="BC40" i="41"/>
  <c r="BD41" i="41" s="1"/>
  <c r="BE42" i="41" s="1"/>
  <c r="BF43" i="41" s="1"/>
  <c r="BG44" i="41" s="1"/>
  <c r="BH45" i="41" s="1"/>
  <c r="BI46" i="41" s="1"/>
  <c r="BJ47" i="41" s="1"/>
  <c r="BK48" i="41" s="1"/>
  <c r="BL49" i="41" s="1"/>
  <c r="BM50" i="41" s="1"/>
  <c r="BN51" i="41" s="1"/>
  <c r="BO52" i="41" s="1"/>
  <c r="BP53" i="41" s="1"/>
  <c r="BQ54" i="41" s="1"/>
  <c r="BR55" i="41" s="1"/>
  <c r="BS56" i="41" s="1"/>
  <c r="F43" i="41"/>
  <c r="G44" i="41" s="1"/>
  <c r="H45" i="41" s="1"/>
  <c r="I46" i="41" s="1"/>
  <c r="J47" i="41" s="1"/>
  <c r="K48" i="41" s="1"/>
  <c r="L49" i="41" s="1"/>
  <c r="M50" i="41" s="1"/>
  <c r="N51" i="41" s="1"/>
  <c r="O52" i="41" s="1"/>
  <c r="P53" i="41" s="1"/>
  <c r="Q54" i="41" s="1"/>
  <c r="R55" i="41" s="1"/>
  <c r="S56" i="41" s="1"/>
  <c r="BC47" i="41"/>
  <c r="BD48" i="41" s="1"/>
  <c r="BE49" i="41" s="1"/>
  <c r="BF50" i="41" s="1"/>
  <c r="BG51" i="41" s="1"/>
  <c r="BH52" i="41" s="1"/>
  <c r="BI53" i="41" s="1"/>
  <c r="BJ54" i="41" s="1"/>
  <c r="BK55" i="41" s="1"/>
  <c r="BL56" i="41" s="1"/>
  <c r="BC55" i="41"/>
  <c r="BD56" i="41" s="1"/>
  <c r="BC15" i="41"/>
  <c r="BD16" i="41" s="1"/>
  <c r="BE17" i="41" s="1"/>
  <c r="BF18" i="41" s="1"/>
  <c r="BG19" i="41" s="1"/>
  <c r="BH20" i="41" s="1"/>
  <c r="BI21" i="41" s="1"/>
  <c r="BJ22" i="41" s="1"/>
  <c r="BK23" i="41" s="1"/>
  <c r="BL24" i="41" s="1"/>
  <c r="BM25" i="41" s="1"/>
  <c r="BN26" i="41" s="1"/>
  <c r="BO27" i="41" s="1"/>
  <c r="BP28" i="41" s="1"/>
  <c r="BQ29" i="41" s="1"/>
  <c r="BR30" i="41" s="1"/>
  <c r="BS31" i="41" s="1"/>
  <c r="BT32" i="41" s="1"/>
  <c r="BU33" i="41" s="1"/>
  <c r="BV34" i="41" s="1"/>
  <c r="BW35" i="41" s="1"/>
  <c r="BX36" i="41" s="1"/>
  <c r="BY37" i="41" s="1"/>
  <c r="BZ38" i="41" s="1"/>
  <c r="CA39" i="41" s="1"/>
  <c r="CB40" i="41" s="1"/>
  <c r="CC41" i="41" s="1"/>
  <c r="CD42" i="41" s="1"/>
  <c r="CE43" i="41" s="1"/>
  <c r="CF44" i="41" s="1"/>
  <c r="CG45" i="41" s="1"/>
  <c r="CH46" i="41" s="1"/>
  <c r="CI47" i="41" s="1"/>
  <c r="CJ48" i="41" s="1"/>
  <c r="CK49" i="41" s="1"/>
  <c r="CL50" i="41" s="1"/>
  <c r="CM51" i="41" s="1"/>
  <c r="CN52" i="41" s="1"/>
  <c r="CO53" i="41" s="1"/>
  <c r="CP54" i="41" s="1"/>
  <c r="CQ55" i="41" s="1"/>
  <c r="CR56" i="41" s="1"/>
  <c r="CX27" i="41"/>
  <c r="CY28" i="41" s="1"/>
  <c r="CZ29" i="41" s="1"/>
  <c r="DA30" i="41" s="1"/>
  <c r="DB31" i="41" s="1"/>
  <c r="DC32" i="41" s="1"/>
  <c r="DD33" i="41" s="1"/>
  <c r="DE34" i="41" s="1"/>
  <c r="DF35" i="41" s="1"/>
  <c r="DG36" i="41" s="1"/>
  <c r="DH37" i="41" s="1"/>
  <c r="DI38" i="41" s="1"/>
  <c r="DJ39" i="41" s="1"/>
  <c r="DK40" i="41" s="1"/>
  <c r="DL41" i="41" s="1"/>
  <c r="DM42" i="41" s="1"/>
  <c r="DN43" i="41" s="1"/>
  <c r="DO44" i="41" s="1"/>
  <c r="DP45" i="41" s="1"/>
  <c r="DQ46" i="41" s="1"/>
  <c r="DR47" i="41" s="1"/>
  <c r="DS48" i="41" s="1"/>
  <c r="DT49" i="41" s="1"/>
  <c r="DU50" i="41" s="1"/>
  <c r="DV51" i="41" s="1"/>
  <c r="DW52" i="41" s="1"/>
  <c r="DX53" i="41" s="1"/>
  <c r="DY54" i="41" s="1"/>
  <c r="DZ55" i="41" s="1"/>
  <c r="EA56" i="41" s="1"/>
  <c r="BC27" i="41"/>
  <c r="BD28" i="41" s="1"/>
  <c r="BE29" i="41" s="1"/>
  <c r="BF30" i="41" s="1"/>
  <c r="BG31" i="41" s="1"/>
  <c r="BH32" i="41" s="1"/>
  <c r="BI33" i="41" s="1"/>
  <c r="BJ34" i="41" s="1"/>
  <c r="BK35" i="41" s="1"/>
  <c r="BL36" i="41" s="1"/>
  <c r="BM37" i="41" s="1"/>
  <c r="BN38" i="41" s="1"/>
  <c r="BO39" i="41" s="1"/>
  <c r="BP40" i="41" s="1"/>
  <c r="BQ41" i="41" s="1"/>
  <c r="BR42" i="41" s="1"/>
  <c r="BS43" i="41" s="1"/>
  <c r="BT44" i="41" s="1"/>
  <c r="BU45" i="41" s="1"/>
  <c r="BV46" i="41" s="1"/>
  <c r="BW47" i="41" s="1"/>
  <c r="BX48" i="41" s="1"/>
  <c r="BY49" i="41" s="1"/>
  <c r="BZ50" i="41" s="1"/>
  <c r="CA51" i="41" s="1"/>
  <c r="CB52" i="41" s="1"/>
  <c r="CC53" i="41" s="1"/>
  <c r="CD54" i="41" s="1"/>
  <c r="CE55" i="41" s="1"/>
  <c r="CF56" i="41" s="1"/>
  <c r="CX23" i="41"/>
  <c r="CY24" i="41" s="1"/>
  <c r="CZ25" i="41" s="1"/>
  <c r="DA26" i="41" s="1"/>
  <c r="DB27" i="41" s="1"/>
  <c r="DC28" i="41" s="1"/>
  <c r="DD29" i="41" s="1"/>
  <c r="DE30" i="41" s="1"/>
  <c r="DF31" i="41" s="1"/>
  <c r="DG32" i="41" s="1"/>
  <c r="DH33" i="41" s="1"/>
  <c r="DI34" i="41" s="1"/>
  <c r="DJ35" i="41" s="1"/>
  <c r="DK36" i="41" s="1"/>
  <c r="DL37" i="41" s="1"/>
  <c r="DM38" i="41" s="1"/>
  <c r="DN39" i="41" s="1"/>
  <c r="DO40" i="41" s="1"/>
  <c r="DP41" i="41" s="1"/>
  <c r="DQ42" i="41" s="1"/>
  <c r="DR43" i="41" s="1"/>
  <c r="DS44" i="41" s="1"/>
  <c r="DT45" i="41" s="1"/>
  <c r="DU46" i="41" s="1"/>
  <c r="DV47" i="41" s="1"/>
  <c r="DW48" i="41" s="1"/>
  <c r="DX49" i="41" s="1"/>
  <c r="DY50" i="41" s="1"/>
  <c r="DZ51" i="41" s="1"/>
  <c r="EA52" i="41" s="1"/>
  <c r="EB53" i="41" s="1"/>
  <c r="EC54" i="41" s="1"/>
  <c r="ED55" i="41" s="1"/>
  <c r="EE56" i="41" s="1"/>
  <c r="CX28" i="41"/>
  <c r="CY29" i="41" s="1"/>
  <c r="CZ30" i="41" s="1"/>
  <c r="DA31" i="41" s="1"/>
  <c r="DB32" i="41" s="1"/>
  <c r="DC33" i="41" s="1"/>
  <c r="DD34" i="41" s="1"/>
  <c r="DE35" i="41" s="1"/>
  <c r="DF36" i="41" s="1"/>
  <c r="DG37" i="41" s="1"/>
  <c r="DH38" i="41" s="1"/>
  <c r="DI39" i="41" s="1"/>
  <c r="DJ40" i="41" s="1"/>
  <c r="DK41" i="41" s="1"/>
  <c r="DL42" i="41" s="1"/>
  <c r="DM43" i="41" s="1"/>
  <c r="DN44" i="41" s="1"/>
  <c r="DO45" i="41" s="1"/>
  <c r="DP46" i="41" s="1"/>
  <c r="DQ47" i="41" s="1"/>
  <c r="DR48" i="41" s="1"/>
  <c r="DS49" i="41" s="1"/>
  <c r="DT50" i="41" s="1"/>
  <c r="DU51" i="41" s="1"/>
  <c r="DV52" i="41" s="1"/>
  <c r="DW53" i="41" s="1"/>
  <c r="DX54" i="41" s="1"/>
  <c r="DY55" i="41" s="1"/>
  <c r="DZ56" i="41" s="1"/>
  <c r="CX29" i="41"/>
  <c r="CY30" i="41" s="1"/>
  <c r="CZ31" i="41" s="1"/>
  <c r="DA32" i="41" s="1"/>
  <c r="DB33" i="41" s="1"/>
  <c r="DC34" i="41" s="1"/>
  <c r="DD35" i="41" s="1"/>
  <c r="DE36" i="41" s="1"/>
  <c r="DF37" i="41" s="1"/>
  <c r="DG38" i="41" s="1"/>
  <c r="DH39" i="41" s="1"/>
  <c r="DI40" i="41" s="1"/>
  <c r="DJ41" i="41" s="1"/>
  <c r="DK42" i="41" s="1"/>
  <c r="DL43" i="41" s="1"/>
  <c r="DM44" i="41" s="1"/>
  <c r="DN45" i="41" s="1"/>
  <c r="DO46" i="41" s="1"/>
  <c r="DP47" i="41" s="1"/>
  <c r="DQ48" i="41" s="1"/>
  <c r="DR49" i="41" s="1"/>
  <c r="DS50" i="41" s="1"/>
  <c r="DT51" i="41" s="1"/>
  <c r="DU52" i="41" s="1"/>
  <c r="DV53" i="41" s="1"/>
  <c r="DW54" i="41" s="1"/>
  <c r="DX55" i="41" s="1"/>
  <c r="DY56" i="41" s="1"/>
  <c r="CX17" i="41"/>
  <c r="CY18" i="41" s="1"/>
  <c r="CZ19" i="41" s="1"/>
  <c r="DA20" i="41" s="1"/>
  <c r="DB21" i="41" s="1"/>
  <c r="DC22" i="41" s="1"/>
  <c r="DD23" i="41" s="1"/>
  <c r="DE24" i="41" s="1"/>
  <c r="DF25" i="41" s="1"/>
  <c r="DG26" i="41" s="1"/>
  <c r="DH27" i="41" s="1"/>
  <c r="DI28" i="41" s="1"/>
  <c r="DJ29" i="41" s="1"/>
  <c r="DK30" i="41" s="1"/>
  <c r="DL31" i="41" s="1"/>
  <c r="DM32" i="41" s="1"/>
  <c r="DN33" i="41" s="1"/>
  <c r="DO34" i="41" s="1"/>
  <c r="DP35" i="41" s="1"/>
  <c r="DQ36" i="41" s="1"/>
  <c r="DR37" i="41" s="1"/>
  <c r="DS38" i="41" s="1"/>
  <c r="DT39" i="41" s="1"/>
  <c r="DU40" i="41" s="1"/>
  <c r="DV41" i="41" s="1"/>
  <c r="DW42" i="41" s="1"/>
  <c r="DX43" i="41" s="1"/>
  <c r="DY44" i="41" s="1"/>
  <c r="DZ45" i="41" s="1"/>
  <c r="EA46" i="41" s="1"/>
  <c r="EB47" i="41" s="1"/>
  <c r="EC48" i="41" s="1"/>
  <c r="ED49" i="41" s="1"/>
  <c r="EE50" i="41" s="1"/>
  <c r="EF51" i="41" s="1"/>
  <c r="EG52" i="41" s="1"/>
  <c r="EH53" i="41" s="1"/>
  <c r="EI54" i="41" s="1"/>
  <c r="EJ55" i="41" s="1"/>
  <c r="EK56" i="41" s="1"/>
  <c r="BC33" i="41"/>
  <c r="BD34" i="41" s="1"/>
  <c r="BE35" i="41" s="1"/>
  <c r="BF36" i="41" s="1"/>
  <c r="BG37" i="41" s="1"/>
  <c r="BH38" i="41" s="1"/>
  <c r="BI39" i="41" s="1"/>
  <c r="BJ40" i="41" s="1"/>
  <c r="BK41" i="41" s="1"/>
  <c r="BL42" i="41" s="1"/>
  <c r="BM43" i="41" s="1"/>
  <c r="BN44" i="41" s="1"/>
  <c r="BO45" i="41" s="1"/>
  <c r="BP46" i="41" s="1"/>
  <c r="BQ47" i="41" s="1"/>
  <c r="BR48" i="41" s="1"/>
  <c r="BS49" i="41" s="1"/>
  <c r="BT50" i="41" s="1"/>
  <c r="BU51" i="41" s="1"/>
  <c r="BV52" i="41" s="1"/>
  <c r="BW53" i="41" s="1"/>
  <c r="BX54" i="41" s="1"/>
  <c r="BY55" i="41" s="1"/>
  <c r="BZ56" i="41" s="1"/>
  <c r="CX35" i="41"/>
  <c r="CY36" i="41" s="1"/>
  <c r="CZ37" i="41" s="1"/>
  <c r="DA38" i="41" s="1"/>
  <c r="DB39" i="41" s="1"/>
  <c r="DC40" i="41" s="1"/>
  <c r="DD41" i="41" s="1"/>
  <c r="DE42" i="41" s="1"/>
  <c r="DF43" i="41" s="1"/>
  <c r="DG44" i="41" s="1"/>
  <c r="DH45" i="41" s="1"/>
  <c r="DI46" i="41" s="1"/>
  <c r="DJ47" i="41" s="1"/>
  <c r="DK48" i="41" s="1"/>
  <c r="DL49" i="41" s="1"/>
  <c r="DM50" i="41" s="1"/>
  <c r="DN51" i="41" s="1"/>
  <c r="DO52" i="41" s="1"/>
  <c r="DP53" i="41" s="1"/>
  <c r="DQ54" i="41" s="1"/>
  <c r="DR55" i="41" s="1"/>
  <c r="DS56" i="41" s="1"/>
  <c r="F34" i="41"/>
  <c r="G35" i="41" s="1"/>
  <c r="H36" i="41" s="1"/>
  <c r="I37" i="41" s="1"/>
  <c r="J38" i="41" s="1"/>
  <c r="K39" i="41" s="1"/>
  <c r="L40" i="41" s="1"/>
  <c r="M41" i="41" s="1"/>
  <c r="N42" i="41" s="1"/>
  <c r="O43" i="41" s="1"/>
  <c r="P44" i="41" s="1"/>
  <c r="Q45" i="41" s="1"/>
  <c r="R46" i="41" s="1"/>
  <c r="S47" i="41" s="1"/>
  <c r="T48" i="41" s="1"/>
  <c r="U49" i="41" s="1"/>
  <c r="V50" i="41" s="1"/>
  <c r="W51" i="41" s="1"/>
  <c r="X52" i="41" s="1"/>
  <c r="Y53" i="41" s="1"/>
  <c r="Z54" i="41" s="1"/>
  <c r="AA55" i="41" s="1"/>
  <c r="AB56" i="41" s="1"/>
  <c r="CX38" i="41"/>
  <c r="CY39" i="41" s="1"/>
  <c r="CZ40" i="41" s="1"/>
  <c r="DA41" i="41" s="1"/>
  <c r="DB42" i="41" s="1"/>
  <c r="DC43" i="41" s="1"/>
  <c r="DD44" i="41" s="1"/>
  <c r="DE45" i="41" s="1"/>
  <c r="DF46" i="41" s="1"/>
  <c r="DG47" i="41" s="1"/>
  <c r="DH48" i="41" s="1"/>
  <c r="DI49" i="41" s="1"/>
  <c r="DJ50" i="41" s="1"/>
  <c r="DK51" i="41" s="1"/>
  <c r="DL52" i="41" s="1"/>
  <c r="DM53" i="41" s="1"/>
  <c r="DN54" i="41" s="1"/>
  <c r="DO55" i="41" s="1"/>
  <c r="DP56" i="41" s="1"/>
  <c r="CX43" i="41"/>
  <c r="CY44" i="41" s="1"/>
  <c r="CZ45" i="41" s="1"/>
  <c r="DA46" i="41" s="1"/>
  <c r="DB47" i="41" s="1"/>
  <c r="DC48" i="41" s="1"/>
  <c r="DD49" i="41" s="1"/>
  <c r="DE50" i="41" s="1"/>
  <c r="DF51" i="41" s="1"/>
  <c r="DG52" i="41" s="1"/>
  <c r="DH53" i="41" s="1"/>
  <c r="DI54" i="41" s="1"/>
  <c r="DJ55" i="41" s="1"/>
  <c r="DK56" i="41" s="1"/>
  <c r="F42" i="41"/>
  <c r="G43" i="41" s="1"/>
  <c r="H44" i="41" s="1"/>
  <c r="I45" i="41" s="1"/>
  <c r="J46" i="41" s="1"/>
  <c r="K47" i="41" s="1"/>
  <c r="L48" i="41" s="1"/>
  <c r="M49" i="41" s="1"/>
  <c r="N50" i="41" s="1"/>
  <c r="O51" i="41" s="1"/>
  <c r="P52" i="41" s="1"/>
  <c r="Q53" i="41" s="1"/>
  <c r="R54" i="41" s="1"/>
  <c r="S55" i="41" s="1"/>
  <c r="T56" i="41" s="1"/>
  <c r="F48" i="41"/>
  <c r="G49" i="41" s="1"/>
  <c r="H50" i="41" s="1"/>
  <c r="I51" i="41" s="1"/>
  <c r="J52" i="41" s="1"/>
  <c r="K53" i="41" s="1"/>
  <c r="L54" i="41" s="1"/>
  <c r="M55" i="41" s="1"/>
  <c r="N56" i="41" s="1"/>
  <c r="F53" i="41"/>
  <c r="G54" i="41" s="1"/>
  <c r="H55" i="41" s="1"/>
  <c r="I56" i="41" s="1"/>
  <c r="F56" i="41"/>
  <c r="BC52" i="41"/>
  <c r="BD53" i="41" s="1"/>
  <c r="BE54" i="41" s="1"/>
  <c r="BF55" i="41" s="1"/>
  <c r="BG56" i="41" s="1"/>
  <c r="BC20" i="41"/>
  <c r="CX52" i="41"/>
  <c r="CY53" i="41" s="1"/>
  <c r="CZ54" i="41" s="1"/>
  <c r="DA55" i="41" s="1"/>
  <c r="DB56" i="41" s="1"/>
  <c r="F27" i="41"/>
  <c r="G28" i="41" s="1"/>
  <c r="H29" i="41" s="1"/>
  <c r="I30" i="41" s="1"/>
  <c r="J31" i="41" s="1"/>
  <c r="K32" i="41" s="1"/>
  <c r="L33" i="41" s="1"/>
  <c r="M34" i="41" s="1"/>
  <c r="N35" i="41" s="1"/>
  <c r="O36" i="41" s="1"/>
  <c r="P37" i="41" s="1"/>
  <c r="Q38" i="41" s="1"/>
  <c r="R39" i="41" s="1"/>
  <c r="S40" i="41" s="1"/>
  <c r="T41" i="41" s="1"/>
  <c r="U42" i="41" s="1"/>
  <c r="V43" i="41" s="1"/>
  <c r="W44" i="41" s="1"/>
  <c r="X45" i="41" s="1"/>
  <c r="Y46" i="41" s="1"/>
  <c r="Z47" i="41" s="1"/>
  <c r="AA48" i="41" s="1"/>
  <c r="AB49" i="41" s="1"/>
  <c r="AC50" i="41" s="1"/>
  <c r="AD51" i="41" s="1"/>
  <c r="AE52" i="41" s="1"/>
  <c r="AF53" i="41" s="1"/>
  <c r="AG54" i="41" s="1"/>
  <c r="AH55" i="41" s="1"/>
  <c r="AI56" i="41" s="1"/>
  <c r="F13" i="41"/>
  <c r="G14" i="41" s="1"/>
  <c r="H15" i="41" s="1"/>
  <c r="I16" i="41" s="1"/>
  <c r="J17" i="41" s="1"/>
  <c r="K18" i="41" s="1"/>
  <c r="L19" i="41" s="1"/>
  <c r="M20" i="41" s="1"/>
  <c r="N21" i="41" s="1"/>
  <c r="O22" i="41" s="1"/>
  <c r="P23" i="41" s="1"/>
  <c r="Q24" i="41" s="1"/>
  <c r="R25" i="41" s="1"/>
  <c r="S26" i="41" s="1"/>
  <c r="T27" i="41" s="1"/>
  <c r="U28" i="41" s="1"/>
  <c r="V29" i="41" s="1"/>
  <c r="W30" i="41" s="1"/>
  <c r="X31" i="41" s="1"/>
  <c r="Y32" i="41" s="1"/>
  <c r="Z33" i="41" s="1"/>
  <c r="AA34" i="41" s="1"/>
  <c r="AB35" i="41" s="1"/>
  <c r="AC36" i="41" s="1"/>
  <c r="AD37" i="41" s="1"/>
  <c r="AE38" i="41" s="1"/>
  <c r="AF39" i="41" s="1"/>
  <c r="AG40" i="41" s="1"/>
  <c r="AH41" i="41" s="1"/>
  <c r="AI42" i="41" s="1"/>
  <c r="AJ43" i="41" s="1"/>
  <c r="AK44" i="41" s="1"/>
  <c r="AL45" i="41" s="1"/>
  <c r="AM46" i="41" s="1"/>
  <c r="AN47" i="41" s="1"/>
  <c r="AO48" i="41" s="1"/>
  <c r="AP49" i="41" s="1"/>
  <c r="AQ50" i="41" s="1"/>
  <c r="AR51" i="41" s="1"/>
  <c r="AS52" i="41" s="1"/>
  <c r="AT53" i="41" s="1"/>
  <c r="AU54" i="41" s="1"/>
  <c r="AV55" i="41" s="1"/>
  <c r="AW56" i="41" s="1"/>
  <c r="BC37" i="41"/>
  <c r="BD38" i="41" s="1"/>
  <c r="BE39" i="41" s="1"/>
  <c r="BF40" i="41" s="1"/>
  <c r="BG41" i="41" s="1"/>
  <c r="BH42" i="41" s="1"/>
  <c r="BI43" i="41" s="1"/>
  <c r="BJ44" i="41" s="1"/>
  <c r="BK45" i="41" s="1"/>
  <c r="BL46" i="41" s="1"/>
  <c r="BM47" i="41" s="1"/>
  <c r="BN48" i="41" s="1"/>
  <c r="BO49" i="41" s="1"/>
  <c r="BP50" i="41" s="1"/>
  <c r="BQ51" i="41" s="1"/>
  <c r="BR52" i="41" s="1"/>
  <c r="BS53" i="41" s="1"/>
  <c r="BT54" i="41" s="1"/>
  <c r="BU55" i="41" s="1"/>
  <c r="BV56" i="41" s="1"/>
  <c r="BC41" i="41"/>
  <c r="BD42" i="41" s="1"/>
  <c r="BE43" i="41" s="1"/>
  <c r="BF44" i="41" s="1"/>
  <c r="BG45" i="41" s="1"/>
  <c r="BH46" i="41" s="1"/>
  <c r="BI47" i="41" s="1"/>
  <c r="BJ48" i="41" s="1"/>
  <c r="BK49" i="41" s="1"/>
  <c r="BL50" i="41" s="1"/>
  <c r="BM51" i="41" s="1"/>
  <c r="BN52" i="41" s="1"/>
  <c r="BO53" i="41" s="1"/>
  <c r="BP54" i="41" s="1"/>
  <c r="BQ55" i="41" s="1"/>
  <c r="BR56" i="41" s="1"/>
  <c r="BC45" i="41"/>
  <c r="BD46" i="41" s="1"/>
  <c r="BE47" i="41" s="1"/>
  <c r="BF48" i="41" s="1"/>
  <c r="BG49" i="41" s="1"/>
  <c r="BH50" i="41" s="1"/>
  <c r="BI51" i="41" s="1"/>
  <c r="BJ52" i="41" s="1"/>
  <c r="BK53" i="41" s="1"/>
  <c r="BL54" i="41" s="1"/>
  <c r="BM55" i="41" s="1"/>
  <c r="BN56" i="41" s="1"/>
  <c r="F21" i="41"/>
  <c r="G22" i="41" s="1"/>
  <c r="H23" i="41" s="1"/>
  <c r="I24" i="41" s="1"/>
  <c r="J25" i="41" s="1"/>
  <c r="K26" i="41" s="1"/>
  <c r="L27" i="41" s="1"/>
  <c r="M28" i="41" s="1"/>
  <c r="N29" i="41" s="1"/>
  <c r="O30" i="41" s="1"/>
  <c r="P31" i="41" s="1"/>
  <c r="Q32" i="41" s="1"/>
  <c r="R33" i="41" s="1"/>
  <c r="S34" i="41" s="1"/>
  <c r="T35" i="41" s="1"/>
  <c r="U36" i="41" s="1"/>
  <c r="V37" i="41" s="1"/>
  <c r="W38" i="41" s="1"/>
  <c r="X39" i="41" s="1"/>
  <c r="Y40" i="41" s="1"/>
  <c r="Z41" i="41" s="1"/>
  <c r="AA42" i="41" s="1"/>
  <c r="AB43" i="41" s="1"/>
  <c r="AC44" i="41" s="1"/>
  <c r="AD45" i="41" s="1"/>
  <c r="AE46" i="41" s="1"/>
  <c r="AF47" i="41" s="1"/>
  <c r="AG48" i="41" s="1"/>
  <c r="AH49" i="41" s="1"/>
  <c r="AI50" i="41" s="1"/>
  <c r="AJ51" i="41" s="1"/>
  <c r="AK52" i="41" s="1"/>
  <c r="AL53" i="41" s="1"/>
  <c r="AM54" i="41" s="1"/>
  <c r="AN55" i="41" s="1"/>
  <c r="AO56" i="41" s="1"/>
  <c r="CT13" i="41"/>
  <c r="BC14" i="41"/>
  <c r="BD15" i="41" s="1"/>
  <c r="BE16" i="41" s="1"/>
  <c r="BF17" i="41" s="1"/>
  <c r="BG18" i="41" s="1"/>
  <c r="BH19" i="41" s="1"/>
  <c r="BI20" i="41" s="1"/>
  <c r="BJ21" i="41" s="1"/>
  <c r="BK22" i="41" s="1"/>
  <c r="BL23" i="41" s="1"/>
  <c r="BM24" i="41" s="1"/>
  <c r="BN25" i="41" s="1"/>
  <c r="BO26" i="41" s="1"/>
  <c r="BP27" i="41" s="1"/>
  <c r="BQ28" i="41" s="1"/>
  <c r="BR29" i="41" s="1"/>
  <c r="BS30" i="41" s="1"/>
  <c r="BT31" i="41" s="1"/>
  <c r="BU32" i="41" s="1"/>
  <c r="BV33" i="41" s="1"/>
  <c r="BW34" i="41" s="1"/>
  <c r="BX35" i="41" s="1"/>
  <c r="BY36" i="41" s="1"/>
  <c r="BZ37" i="41" s="1"/>
  <c r="CA38" i="41" s="1"/>
  <c r="CB39" i="41" s="1"/>
  <c r="CC40" i="41" s="1"/>
  <c r="CD41" i="41" s="1"/>
  <c r="CE42" i="41" s="1"/>
  <c r="CF43" i="41" s="1"/>
  <c r="CG44" i="41" s="1"/>
  <c r="CH45" i="41" s="1"/>
  <c r="CI46" i="41" s="1"/>
  <c r="CJ47" i="41" s="1"/>
  <c r="CK48" i="41" s="1"/>
  <c r="CL49" i="41" s="1"/>
  <c r="CM50" i="41" s="1"/>
  <c r="CN51" i="41" s="1"/>
  <c r="CO52" i="41" s="1"/>
  <c r="CP53" i="41" s="1"/>
  <c r="CQ54" i="41" s="1"/>
  <c r="CR55" i="41" s="1"/>
  <c r="CS56" i="41" s="1"/>
  <c r="BC26" i="41"/>
  <c r="BD27" i="41" s="1"/>
  <c r="BE28" i="41" s="1"/>
  <c r="BF29" i="41" s="1"/>
  <c r="BG30" i="41" s="1"/>
  <c r="BH31" i="41" s="1"/>
  <c r="BI32" i="41" s="1"/>
  <c r="BJ33" i="41" s="1"/>
  <c r="BK34" i="41" s="1"/>
  <c r="BL35" i="41" s="1"/>
  <c r="BM36" i="41" s="1"/>
  <c r="BN37" i="41" s="1"/>
  <c r="BO38" i="41" s="1"/>
  <c r="BP39" i="41" s="1"/>
  <c r="BQ40" i="41" s="1"/>
  <c r="BR41" i="41" s="1"/>
  <c r="BS42" i="41" s="1"/>
  <c r="BT43" i="41" s="1"/>
  <c r="BU44" i="41" s="1"/>
  <c r="BV45" i="41" s="1"/>
  <c r="BW46" i="41" s="1"/>
  <c r="BX47" i="41" s="1"/>
  <c r="BY48" i="41" s="1"/>
  <c r="BZ49" i="41" s="1"/>
  <c r="CA50" i="41" s="1"/>
  <c r="CB51" i="41" s="1"/>
  <c r="CC52" i="41" s="1"/>
  <c r="CD53" i="41" s="1"/>
  <c r="CE54" i="41" s="1"/>
  <c r="CF55" i="41" s="1"/>
  <c r="CG56" i="41" s="1"/>
  <c r="CX16" i="41"/>
  <c r="CY17" i="41" s="1"/>
  <c r="CZ18" i="41" s="1"/>
  <c r="DA19" i="41" s="1"/>
  <c r="DB20" i="41" s="1"/>
  <c r="DC21" i="41" s="1"/>
  <c r="DD22" i="41" s="1"/>
  <c r="DE23" i="41" s="1"/>
  <c r="DF24" i="41" s="1"/>
  <c r="DG25" i="41" s="1"/>
  <c r="DH26" i="41" s="1"/>
  <c r="DI27" i="41" s="1"/>
  <c r="DJ28" i="41" s="1"/>
  <c r="DK29" i="41" s="1"/>
  <c r="DL30" i="41" s="1"/>
  <c r="DM31" i="41" s="1"/>
  <c r="DN32" i="41" s="1"/>
  <c r="DO33" i="41" s="1"/>
  <c r="DP34" i="41" s="1"/>
  <c r="DQ35" i="41" s="1"/>
  <c r="DR36" i="41" s="1"/>
  <c r="DS37" i="41" s="1"/>
  <c r="DT38" i="41" s="1"/>
  <c r="DU39" i="41" s="1"/>
  <c r="DV40" i="41" s="1"/>
  <c r="DW41" i="41" s="1"/>
  <c r="DX42" i="41" s="1"/>
  <c r="DY43" i="41" s="1"/>
  <c r="DZ44" i="41" s="1"/>
  <c r="EA45" i="41" s="1"/>
  <c r="EB46" i="41" s="1"/>
  <c r="EC47" i="41" s="1"/>
  <c r="ED48" i="41" s="1"/>
  <c r="EE49" i="41" s="1"/>
  <c r="EF50" i="41" s="1"/>
  <c r="EG51" i="41" s="1"/>
  <c r="EH52" i="41" s="1"/>
  <c r="EI53" i="41" s="1"/>
  <c r="EJ54" i="41" s="1"/>
  <c r="EK55" i="41" s="1"/>
  <c r="EL56" i="41" s="1"/>
  <c r="EN15" i="41"/>
  <c r="F18" i="41"/>
  <c r="CX20" i="41"/>
  <c r="CY21" i="41" s="1"/>
  <c r="CZ22" i="41" s="1"/>
  <c r="DA23" i="41" s="1"/>
  <c r="DB24" i="41" s="1"/>
  <c r="DC25" i="41" s="1"/>
  <c r="DD26" i="41" s="1"/>
  <c r="DE27" i="41" s="1"/>
  <c r="DF28" i="41" s="1"/>
  <c r="DG29" i="41" s="1"/>
  <c r="DH30" i="41" s="1"/>
  <c r="DI31" i="41" s="1"/>
  <c r="DJ32" i="41" s="1"/>
  <c r="DK33" i="41" s="1"/>
  <c r="DL34" i="41" s="1"/>
  <c r="DM35" i="41" s="1"/>
  <c r="DN36" i="41" s="1"/>
  <c r="DO37" i="41" s="1"/>
  <c r="DP38" i="41" s="1"/>
  <c r="DQ39" i="41" s="1"/>
  <c r="DR40" i="41" s="1"/>
  <c r="DS41" i="41" s="1"/>
  <c r="DT42" i="41" s="1"/>
  <c r="DU43" i="41" s="1"/>
  <c r="DV44" i="41" s="1"/>
  <c r="DW45" i="41" s="1"/>
  <c r="DX46" i="41" s="1"/>
  <c r="DY47" i="41" s="1"/>
  <c r="DZ48" i="41" s="1"/>
  <c r="EA49" i="41" s="1"/>
  <c r="EB50" i="41" s="1"/>
  <c r="EC51" i="41" s="1"/>
  <c r="ED52" i="41" s="1"/>
  <c r="EE53" i="41" s="1"/>
  <c r="EF54" i="41" s="1"/>
  <c r="EG55" i="41" s="1"/>
  <c r="EH56" i="41" s="1"/>
  <c r="F32" i="41"/>
  <c r="G33" i="41" s="1"/>
  <c r="H34" i="41" s="1"/>
  <c r="I35" i="41" s="1"/>
  <c r="J36" i="41" s="1"/>
  <c r="K37" i="41" s="1"/>
  <c r="L38" i="41" s="1"/>
  <c r="M39" i="41" s="1"/>
  <c r="N40" i="41" s="1"/>
  <c r="O41" i="41" s="1"/>
  <c r="P42" i="41" s="1"/>
  <c r="Q43" i="41" s="1"/>
  <c r="R44" i="41" s="1"/>
  <c r="S45" i="41" s="1"/>
  <c r="T46" i="41" s="1"/>
  <c r="U47" i="41" s="1"/>
  <c r="V48" i="41" s="1"/>
  <c r="W49" i="41" s="1"/>
  <c r="X50" i="41" s="1"/>
  <c r="Y51" i="41" s="1"/>
  <c r="Z52" i="41" s="1"/>
  <c r="AA53" i="41" s="1"/>
  <c r="AB54" i="41" s="1"/>
  <c r="AC55" i="41" s="1"/>
  <c r="AD56" i="41" s="1"/>
  <c r="CX32" i="41"/>
  <c r="CY33" i="41" s="1"/>
  <c r="CZ34" i="41" s="1"/>
  <c r="DA35" i="41" s="1"/>
  <c r="DB36" i="41" s="1"/>
  <c r="DC37" i="41" s="1"/>
  <c r="DD38" i="41" s="1"/>
  <c r="DE39" i="41" s="1"/>
  <c r="DF40" i="41" s="1"/>
  <c r="DG41" i="41" s="1"/>
  <c r="DH42" i="41" s="1"/>
  <c r="DI43" i="41" s="1"/>
  <c r="DJ44" i="41" s="1"/>
  <c r="DK45" i="41" s="1"/>
  <c r="DL46" i="41" s="1"/>
  <c r="DM47" i="41" s="1"/>
  <c r="DN48" i="41" s="1"/>
  <c r="DO49" i="41" s="1"/>
  <c r="DP50" i="41" s="1"/>
  <c r="DQ51" i="41" s="1"/>
  <c r="DR52" i="41" s="1"/>
  <c r="DS53" i="41" s="1"/>
  <c r="DT54" i="41" s="1"/>
  <c r="DU55" i="41" s="1"/>
  <c r="DV56" i="41" s="1"/>
  <c r="CX33" i="41"/>
  <c r="CY34" i="41" s="1"/>
  <c r="CZ35" i="41" s="1"/>
  <c r="DA36" i="41" s="1"/>
  <c r="DB37" i="41" s="1"/>
  <c r="DC38" i="41" s="1"/>
  <c r="DD39" i="41" s="1"/>
  <c r="DE40" i="41" s="1"/>
  <c r="DF41" i="41" s="1"/>
  <c r="DG42" i="41" s="1"/>
  <c r="DH43" i="41" s="1"/>
  <c r="DI44" i="41" s="1"/>
  <c r="DJ45" i="41" s="1"/>
  <c r="DK46" i="41" s="1"/>
  <c r="DL47" i="41" s="1"/>
  <c r="DM48" i="41" s="1"/>
  <c r="DN49" i="41" s="1"/>
  <c r="DO50" i="41" s="1"/>
  <c r="DP51" i="41" s="1"/>
  <c r="DQ52" i="41" s="1"/>
  <c r="DR53" i="41" s="1"/>
  <c r="DS54" i="41" s="1"/>
  <c r="DT55" i="41" s="1"/>
  <c r="DU56" i="41" s="1"/>
  <c r="BC39" i="41"/>
  <c r="BD40" i="41" s="1"/>
  <c r="BE41" i="41" s="1"/>
  <c r="BF42" i="41" s="1"/>
  <c r="BG43" i="41" s="1"/>
  <c r="BH44" i="41" s="1"/>
  <c r="BI45" i="41" s="1"/>
  <c r="BJ46" i="41" s="1"/>
  <c r="BK47" i="41" s="1"/>
  <c r="BL48" i="41" s="1"/>
  <c r="BM49" i="41" s="1"/>
  <c r="BN50" i="41" s="1"/>
  <c r="BO51" i="41" s="1"/>
  <c r="BP52" i="41" s="1"/>
  <c r="BQ53" i="41" s="1"/>
  <c r="BR54" i="41" s="1"/>
  <c r="BS55" i="41" s="1"/>
  <c r="BT56" i="41" s="1"/>
  <c r="CX45" i="41"/>
  <c r="CY46" i="41" s="1"/>
  <c r="CZ47" i="41" s="1"/>
  <c r="DA48" i="41" s="1"/>
  <c r="DB49" i="41" s="1"/>
  <c r="DC50" i="41" s="1"/>
  <c r="DD51" i="41" s="1"/>
  <c r="DE52" i="41" s="1"/>
  <c r="DF53" i="41" s="1"/>
  <c r="DG54" i="41" s="1"/>
  <c r="DH55" i="41" s="1"/>
  <c r="DI56" i="41" s="1"/>
  <c r="BC44" i="41"/>
  <c r="BD45" i="41" s="1"/>
  <c r="BE46" i="41" s="1"/>
  <c r="BF47" i="41" s="1"/>
  <c r="BG48" i="41" s="1"/>
  <c r="BH49" i="41" s="1"/>
  <c r="BI50" i="41" s="1"/>
  <c r="BJ51" i="41" s="1"/>
  <c r="BK52" i="41" s="1"/>
  <c r="BL53" i="41" s="1"/>
  <c r="BM54" i="41" s="1"/>
  <c r="BN55" i="41" s="1"/>
  <c r="BO56" i="41" s="1"/>
  <c r="F46" i="41"/>
  <c r="G47" i="41" s="1"/>
  <c r="H48" i="41" s="1"/>
  <c r="I49" i="41" s="1"/>
  <c r="J50" i="41" s="1"/>
  <c r="K51" i="41" s="1"/>
  <c r="L52" i="41" s="1"/>
  <c r="M53" i="41" s="1"/>
  <c r="N54" i="41" s="1"/>
  <c r="O55" i="41" s="1"/>
  <c r="P56" i="41" s="1"/>
  <c r="BC46" i="41"/>
  <c r="BD47" i="41" s="1"/>
  <c r="BE48" i="41" s="1"/>
  <c r="BF49" i="41" s="1"/>
  <c r="BG50" i="41" s="1"/>
  <c r="BH51" i="41" s="1"/>
  <c r="BI52" i="41" s="1"/>
  <c r="BJ53" i="41" s="1"/>
  <c r="BK54" i="41" s="1"/>
  <c r="BL55" i="41" s="1"/>
  <c r="BM56" i="41" s="1"/>
  <c r="F52" i="41"/>
  <c r="G53" i="41" s="1"/>
  <c r="H54" i="41" s="1"/>
  <c r="I55" i="41" s="1"/>
  <c r="J56" i="41" s="1"/>
  <c r="CX56" i="41"/>
  <c r="AY12" i="41" l="1"/>
  <c r="EO12" i="41" s="1"/>
  <c r="ER12" i="41" s="1"/>
  <c r="ES12" i="41" s="1"/>
  <c r="AY14" i="41"/>
  <c r="CT14" i="41"/>
  <c r="AY17" i="41"/>
  <c r="EN56" i="41"/>
  <c r="CT15" i="41"/>
  <c r="CT18" i="41"/>
  <c r="EN51" i="41"/>
  <c r="EN42" i="41"/>
  <c r="ES11" i="41"/>
  <c r="EN41" i="41"/>
  <c r="AY16" i="41"/>
  <c r="EN49" i="41"/>
  <c r="EN17" i="41"/>
  <c r="EN44" i="41"/>
  <c r="EN23" i="41"/>
  <c r="EN30" i="41"/>
  <c r="EN47" i="41"/>
  <c r="EN35" i="41"/>
  <c r="EN21" i="41"/>
  <c r="EN54" i="41"/>
  <c r="EN18" i="41"/>
  <c r="CT19" i="41"/>
  <c r="EN37" i="41"/>
  <c r="EN16" i="41"/>
  <c r="EN29" i="41"/>
  <c r="EN53" i="41"/>
  <c r="EN46" i="41"/>
  <c r="EN22" i="41"/>
  <c r="EN38" i="41"/>
  <c r="EN19" i="41"/>
  <c r="BD21" i="41"/>
  <c r="CT20" i="41"/>
  <c r="EN28" i="41"/>
  <c r="EN26" i="41"/>
  <c r="EN43" i="41"/>
  <c r="EN45" i="41"/>
  <c r="EN39" i="41"/>
  <c r="EN50" i="41"/>
  <c r="CT16" i="41"/>
  <c r="AY13" i="41"/>
  <c r="EO13" i="41" s="1"/>
  <c r="ER13" i="41" s="1"/>
  <c r="ES13" i="41" s="1"/>
  <c r="EN52" i="41"/>
  <c r="EN55" i="41"/>
  <c r="EN24" i="41"/>
  <c r="EN36" i="41"/>
  <c r="EN20" i="41"/>
  <c r="EN32" i="41"/>
  <c r="G19" i="41"/>
  <c r="AY18" i="41"/>
  <c r="EN34" i="41"/>
  <c r="EN27" i="41"/>
  <c r="EN48" i="41"/>
  <c r="EN33" i="41"/>
  <c r="EN25" i="41"/>
  <c r="EN40" i="41"/>
  <c r="EN31" i="41"/>
  <c r="AY15" i="41"/>
  <c r="EO15" i="41" s="1"/>
  <c r="ER15" i="41" s="1"/>
  <c r="ES15" i="41" s="1"/>
  <c r="CT17" i="41"/>
  <c r="EO14" i="41" l="1"/>
  <c r="ER14" i="41" s="1"/>
  <c r="ES14" i="41" s="1"/>
  <c r="EO17" i="41"/>
  <c r="ER17" i="41" s="1"/>
  <c r="ES17" i="41" s="1"/>
  <c r="EO18" i="41"/>
  <c r="ER18" i="41" s="1"/>
  <c r="ES18" i="41" s="1"/>
  <c r="H20" i="41"/>
  <c r="AY19" i="41"/>
  <c r="EO19" i="41" s="1"/>
  <c r="ER19" i="41" s="1"/>
  <c r="ES19" i="41" s="1"/>
  <c r="BE22" i="41"/>
  <c r="CT21" i="41"/>
  <c r="EO16" i="41"/>
  <c r="ER16" i="41" s="1"/>
  <c r="ES16" i="41" l="1"/>
  <c r="BF23" i="41"/>
  <c r="CT22" i="41"/>
  <c r="I21" i="41"/>
  <c r="AY20" i="41"/>
  <c r="EO20" i="41" s="1"/>
  <c r="ER20" i="41" s="1"/>
  <c r="ES20" i="41" s="1"/>
  <c r="J22" i="41" l="1"/>
  <c r="AY21" i="41"/>
  <c r="EO21" i="41" s="1"/>
  <c r="ER21" i="41" s="1"/>
  <c r="BG24" i="41"/>
  <c r="CT23" i="41"/>
  <c r="F6" i="2"/>
  <c r="ES21" i="41" l="1"/>
  <c r="BH25" i="41"/>
  <c r="CT24" i="41"/>
  <c r="K23" i="41"/>
  <c r="AY22" i="41"/>
  <c r="EO22" i="41" s="1"/>
  <c r="ER22" i="41" s="1"/>
  <c r="ES22" i="41" s="1"/>
  <c r="B3" i="36"/>
  <c r="B3" i="34"/>
  <c r="B3" i="37"/>
  <c r="BI26" i="41" l="1"/>
  <c r="CT25" i="41"/>
  <c r="L24" i="41"/>
  <c r="AY23" i="41"/>
  <c r="EO23" i="41" s="1"/>
  <c r="ER23" i="41" s="1"/>
  <c r="ES23" i="41" s="1"/>
  <c r="M25" i="41" l="1"/>
  <c r="AY24" i="41"/>
  <c r="EO24" i="41" s="1"/>
  <c r="ER24" i="41" s="1"/>
  <c r="ES24" i="41" s="1"/>
  <c r="BJ27" i="41"/>
  <c r="CT26" i="41"/>
  <c r="BK28" i="41" l="1"/>
  <c r="CT27" i="41"/>
  <c r="N26" i="41"/>
  <c r="AY25" i="41"/>
  <c r="EO25" i="41" s="1"/>
  <c r="ER25" i="41" s="1"/>
  <c r="ES25" i="41" s="1"/>
  <c r="O27" i="41" l="1"/>
  <c r="AY26" i="41"/>
  <c r="EO26" i="41" s="1"/>
  <c r="ER26" i="41" s="1"/>
  <c r="ES26" i="41" s="1"/>
  <c r="BL29" i="41"/>
  <c r="CT28" i="41"/>
  <c r="BM30" i="41" l="1"/>
  <c r="CT29" i="41"/>
  <c r="P28" i="41"/>
  <c r="AY27" i="41"/>
  <c r="EO27" i="41" s="1"/>
  <c r="ER27" i="41" s="1"/>
  <c r="ES27" i="41" s="1"/>
  <c r="Q29" i="41" l="1"/>
  <c r="AY28" i="41"/>
  <c r="EO28" i="41" s="1"/>
  <c r="ER28" i="41" s="1"/>
  <c r="ES28" i="41" s="1"/>
  <c r="BN31" i="41"/>
  <c r="CT30" i="41"/>
  <c r="BO32" i="41" l="1"/>
  <c r="CT31" i="41"/>
  <c r="R30" i="41"/>
  <c r="AY29" i="41"/>
  <c r="EO29" i="41" s="1"/>
  <c r="ER29" i="41" s="1"/>
  <c r="ES29" i="41" s="1"/>
  <c r="S31" i="41" l="1"/>
  <c r="AY30" i="41"/>
  <c r="EO30" i="41" s="1"/>
  <c r="ER30" i="41" s="1"/>
  <c r="ES30" i="41" s="1"/>
  <c r="BP33" i="41"/>
  <c r="CT32" i="41"/>
  <c r="BQ34" i="41" l="1"/>
  <c r="CT33" i="41"/>
  <c r="T32" i="41"/>
  <c r="AY31" i="41"/>
  <c r="EO31" i="41" s="1"/>
  <c r="ER31" i="41" s="1"/>
  <c r="ES31" i="41" s="1"/>
  <c r="U33" i="41" l="1"/>
  <c r="AY32" i="41"/>
  <c r="EO32" i="41" s="1"/>
  <c r="ER32" i="41" s="1"/>
  <c r="ES32" i="41" s="1"/>
  <c r="BR35" i="41"/>
  <c r="CT34" i="41"/>
  <c r="BS36" i="41" l="1"/>
  <c r="CT35" i="41"/>
  <c r="V34" i="41"/>
  <c r="AY33" i="41"/>
  <c r="EO33" i="41" s="1"/>
  <c r="ER33" i="41" s="1"/>
  <c r="ES33" i="41" s="1"/>
  <c r="W35" i="41" l="1"/>
  <c r="AY34" i="41"/>
  <c r="EO34" i="41" s="1"/>
  <c r="ER34" i="41" s="1"/>
  <c r="ES34" i="41" s="1"/>
  <c r="BT37" i="41"/>
  <c r="CT36" i="41"/>
  <c r="BU38" i="41" l="1"/>
  <c r="CT37" i="41"/>
  <c r="X36" i="41"/>
  <c r="AY35" i="41"/>
  <c r="EO35" i="41" s="1"/>
  <c r="ER35" i="41" s="1"/>
  <c r="ES35" i="41" s="1"/>
  <c r="Y37" i="41" l="1"/>
  <c r="AY36" i="41"/>
  <c r="EO36" i="41" s="1"/>
  <c r="ER36" i="41" s="1"/>
  <c r="ES36" i="41" s="1"/>
  <c r="BV39" i="41"/>
  <c r="CT38" i="41"/>
  <c r="BW40" i="41" l="1"/>
  <c r="CT39" i="41"/>
  <c r="Z38" i="41"/>
  <c r="AY37" i="41"/>
  <c r="EO37" i="41" s="1"/>
  <c r="ER37" i="41" s="1"/>
  <c r="ES37" i="41" s="1"/>
  <c r="AA39" i="41" l="1"/>
  <c r="AY38" i="41"/>
  <c r="EO38" i="41" s="1"/>
  <c r="ER38" i="41" s="1"/>
  <c r="ES38" i="41" s="1"/>
  <c r="BX41" i="41"/>
  <c r="CT40" i="41"/>
  <c r="BY42" i="41" l="1"/>
  <c r="CT41" i="41"/>
  <c r="AB40" i="41"/>
  <c r="AY39" i="41"/>
  <c r="EO39" i="41" s="1"/>
  <c r="ER39" i="41" s="1"/>
  <c r="ES39" i="41" s="1"/>
  <c r="AC41" i="41" l="1"/>
  <c r="AY40" i="41"/>
  <c r="EO40" i="41" s="1"/>
  <c r="ER40" i="41" s="1"/>
  <c r="ES40" i="41" s="1"/>
  <c r="BZ43" i="41"/>
  <c r="CT42" i="41"/>
  <c r="CA44" i="41" l="1"/>
  <c r="CT43" i="41"/>
  <c r="AD42" i="41"/>
  <c r="AY41" i="41"/>
  <c r="EO41" i="41" s="1"/>
  <c r="ER41" i="41" s="1"/>
  <c r="ES41" i="41" s="1"/>
  <c r="AE43" i="41" l="1"/>
  <c r="AY42" i="41"/>
  <c r="EO42" i="41" s="1"/>
  <c r="ER42" i="41" s="1"/>
  <c r="ES42" i="41" s="1"/>
  <c r="CB45" i="41"/>
  <c r="CT44" i="41"/>
  <c r="CC46" i="41" l="1"/>
  <c r="CT45" i="41"/>
  <c r="AF44" i="41"/>
  <c r="AY43" i="41"/>
  <c r="EO43" i="41" s="1"/>
  <c r="ER43" i="41" s="1"/>
  <c r="ES43" i="41" s="1"/>
  <c r="AG45" i="41" l="1"/>
  <c r="AY44" i="41"/>
  <c r="EO44" i="41" s="1"/>
  <c r="ER44" i="41" s="1"/>
  <c r="ES44" i="41" s="1"/>
  <c r="CD47" i="41"/>
  <c r="CT46" i="41"/>
  <c r="CE48" i="41" l="1"/>
  <c r="CT47" i="41"/>
  <c r="AH46" i="41"/>
  <c r="AY45" i="41"/>
  <c r="EO45" i="41" s="1"/>
  <c r="ER45" i="41" s="1"/>
  <c r="ES45" i="41" s="1"/>
  <c r="AI47" i="41" l="1"/>
  <c r="AY46" i="41"/>
  <c r="EO46" i="41" s="1"/>
  <c r="ER46" i="41" s="1"/>
  <c r="ES46" i="41" s="1"/>
  <c r="CF49" i="41"/>
  <c r="CT48" i="41"/>
  <c r="CG50" i="41" l="1"/>
  <c r="CT49" i="41"/>
  <c r="AJ48" i="41"/>
  <c r="AY47" i="41"/>
  <c r="EO47" i="41" s="1"/>
  <c r="ER47" i="41" s="1"/>
  <c r="ES47" i="41" s="1"/>
  <c r="AK49" i="41" l="1"/>
  <c r="AY48" i="41"/>
  <c r="EO48" i="41" s="1"/>
  <c r="ER48" i="41" s="1"/>
  <c r="ES48" i="41" s="1"/>
  <c r="CH51" i="41"/>
  <c r="CT50" i="41"/>
  <c r="CI52" i="41" l="1"/>
  <c r="CT51" i="41"/>
  <c r="AL50" i="41"/>
  <c r="AY49" i="41"/>
  <c r="EO49" i="41" s="1"/>
  <c r="ER49" i="41" s="1"/>
  <c r="ES49" i="41" s="1"/>
  <c r="AM51" i="41" l="1"/>
  <c r="AY50" i="41"/>
  <c r="EO50" i="41" s="1"/>
  <c r="ER50" i="41" s="1"/>
  <c r="ES50" i="41" s="1"/>
  <c r="CJ53" i="41"/>
  <c r="CT52" i="41"/>
  <c r="CK54" i="41" l="1"/>
  <c r="CT53" i="41"/>
  <c r="AN52" i="41"/>
  <c r="AY51" i="41"/>
  <c r="EO51" i="41" s="1"/>
  <c r="ER51" i="41" s="1"/>
  <c r="ES51" i="41" s="1"/>
  <c r="AO53" i="41" l="1"/>
  <c r="AY52" i="41"/>
  <c r="EO52" i="41" s="1"/>
  <c r="ER52" i="41" s="1"/>
  <c r="ES52" i="41" s="1"/>
  <c r="CL55" i="41"/>
  <c r="CT54" i="41"/>
  <c r="CM56" i="41" l="1"/>
  <c r="CT56" i="41" s="1"/>
  <c r="CT55" i="41"/>
  <c r="AP54" i="41"/>
  <c r="AY53" i="41"/>
  <c r="EO53" i="41" s="1"/>
  <c r="ER53" i="41" s="1"/>
  <c r="ES53" i="41" s="1"/>
  <c r="AQ55" i="41" l="1"/>
  <c r="AY54" i="41"/>
  <c r="EO54" i="41" s="1"/>
  <c r="ER54" i="41" s="1"/>
  <c r="ES54" i="41" s="1"/>
  <c r="AR56" i="41" l="1"/>
  <c r="AY56" i="41" s="1"/>
  <c r="EO56" i="41" s="1"/>
  <c r="ER56" i="41" s="1"/>
  <c r="AY55" i="41"/>
  <c r="EO55" i="41" s="1"/>
  <c r="ER55" i="41" s="1"/>
  <c r="ES55" i="41" s="1"/>
  <c r="ES56" i="41" l="1"/>
  <c r="ER57" i="41"/>
  <c r="ES57" i="41" l="1"/>
  <c r="ET7" i="41"/>
  <c r="AY10" i="37" l="1"/>
  <c r="B3" i="33"/>
  <c r="B3" i="10"/>
  <c r="EN14" i="37"/>
  <c r="CT12" i="37"/>
  <c r="BA13" i="37"/>
  <c r="BB14" i="37" s="1"/>
  <c r="BA12" i="37"/>
  <c r="BB13" i="37" s="1"/>
  <c r="CT13" i="37" s="1"/>
  <c r="ES9" i="37"/>
  <c r="EV7" i="37"/>
  <c r="G9" i="12" s="1"/>
  <c r="EN7" i="37"/>
  <c r="CT7" i="37"/>
  <c r="AY7" i="37"/>
  <c r="EQ4" i="37"/>
  <c r="EQ3" i="37"/>
  <c r="EQ2" i="37"/>
  <c r="EQ12" i="37" s="1"/>
  <c r="B2" i="37"/>
  <c r="AY10" i="36"/>
  <c r="EN14" i="36"/>
  <c r="CT12" i="36"/>
  <c r="ES9" i="36"/>
  <c r="EV7" i="36"/>
  <c r="G8" i="12" s="1"/>
  <c r="EN7" i="36"/>
  <c r="CT7" i="36"/>
  <c r="AY7" i="36"/>
  <c r="EQ4" i="36"/>
  <c r="EQ3" i="36"/>
  <c r="EQ2" i="36"/>
  <c r="EQ27" i="36" s="1"/>
  <c r="B2" i="36"/>
  <c r="F9" i="2"/>
  <c r="D10" i="37" l="1"/>
  <c r="E11" i="37" s="1"/>
  <c r="AY11" i="37" s="1"/>
  <c r="BA14" i="37"/>
  <c r="BB15" i="37" s="1"/>
  <c r="EQ26" i="36"/>
  <c r="EO10" i="36"/>
  <c r="ER10" i="36" s="1"/>
  <c r="EQ11" i="36"/>
  <c r="EQ24" i="37"/>
  <c r="EO10" i="37"/>
  <c r="ER10" i="37" s="1"/>
  <c r="ES10" i="37" s="1"/>
  <c r="BC14" i="37"/>
  <c r="BD15" i="37" s="1"/>
  <c r="BE16" i="37" s="1"/>
  <c r="BF17" i="37" s="1"/>
  <c r="BG18" i="37" s="1"/>
  <c r="BH19" i="37" s="1"/>
  <c r="BI20" i="37" s="1"/>
  <c r="BJ21" i="37" s="1"/>
  <c r="BK22" i="37" s="1"/>
  <c r="BL23" i="37" s="1"/>
  <c r="BM24" i="37" s="1"/>
  <c r="BN25" i="37" s="1"/>
  <c r="BO26" i="37" s="1"/>
  <c r="BP27" i="37" s="1"/>
  <c r="BQ28" i="37" s="1"/>
  <c r="BR29" i="37" s="1"/>
  <c r="BS30" i="37" s="1"/>
  <c r="BT31" i="37" s="1"/>
  <c r="BU32" i="37" s="1"/>
  <c r="BV33" i="37" s="1"/>
  <c r="BW34" i="37" s="1"/>
  <c r="BX35" i="37" s="1"/>
  <c r="BY36" i="37" s="1"/>
  <c r="BZ37" i="37" s="1"/>
  <c r="CA38" i="37" s="1"/>
  <c r="CB39" i="37" s="1"/>
  <c r="CC40" i="37" s="1"/>
  <c r="CD41" i="37" s="1"/>
  <c r="CE42" i="37" s="1"/>
  <c r="CF43" i="37" s="1"/>
  <c r="CG44" i="37" s="1"/>
  <c r="CH45" i="37" s="1"/>
  <c r="CI46" i="37" s="1"/>
  <c r="CJ47" i="37" s="1"/>
  <c r="CK48" i="37" s="1"/>
  <c r="CL49" i="37" s="1"/>
  <c r="CM50" i="37" s="1"/>
  <c r="CN51" i="37" s="1"/>
  <c r="CO52" i="37" s="1"/>
  <c r="CP53" i="37" s="1"/>
  <c r="CQ54" i="37" s="1"/>
  <c r="CR55" i="37" s="1"/>
  <c r="CS56" i="37" s="1"/>
  <c r="BC15" i="37"/>
  <c r="BD16" i="37" s="1"/>
  <c r="BE17" i="37" s="1"/>
  <c r="BF18" i="37" s="1"/>
  <c r="BG19" i="37" s="1"/>
  <c r="BH20" i="37" s="1"/>
  <c r="BI21" i="37" s="1"/>
  <c r="BJ22" i="37" s="1"/>
  <c r="BK23" i="37" s="1"/>
  <c r="BL24" i="37" s="1"/>
  <c r="BM25" i="37" s="1"/>
  <c r="BN26" i="37" s="1"/>
  <c r="BO27" i="37" s="1"/>
  <c r="BP28" i="37" s="1"/>
  <c r="BQ29" i="37" s="1"/>
  <c r="BR30" i="37" s="1"/>
  <c r="BS31" i="37" s="1"/>
  <c r="BT32" i="37" s="1"/>
  <c r="BU33" i="37" s="1"/>
  <c r="BV34" i="37" s="1"/>
  <c r="BW35" i="37" s="1"/>
  <c r="BX36" i="37" s="1"/>
  <c r="BY37" i="37" s="1"/>
  <c r="BZ38" i="37" s="1"/>
  <c r="CA39" i="37" s="1"/>
  <c r="CB40" i="37" s="1"/>
  <c r="CC41" i="37" s="1"/>
  <c r="CD42" i="37" s="1"/>
  <c r="CE43" i="37" s="1"/>
  <c r="CF44" i="37" s="1"/>
  <c r="CG45" i="37" s="1"/>
  <c r="CH46" i="37" s="1"/>
  <c r="CI47" i="37" s="1"/>
  <c r="CJ48" i="37" s="1"/>
  <c r="CK49" i="37" s="1"/>
  <c r="CL50" i="37" s="1"/>
  <c r="CM51" i="37" s="1"/>
  <c r="CN52" i="37" s="1"/>
  <c r="CO53" i="37" s="1"/>
  <c r="CP54" i="37" s="1"/>
  <c r="CQ55" i="37" s="1"/>
  <c r="CR56" i="37" s="1"/>
  <c r="EO11" i="37"/>
  <c r="F12" i="37"/>
  <c r="G13" i="37" s="1"/>
  <c r="H14" i="37" s="1"/>
  <c r="I15" i="37" s="1"/>
  <c r="J16" i="37" s="1"/>
  <c r="K17" i="37" s="1"/>
  <c r="L18" i="37" s="1"/>
  <c r="M19" i="37" s="1"/>
  <c r="N20" i="37" s="1"/>
  <c r="O21" i="37" s="1"/>
  <c r="P22" i="37" s="1"/>
  <c r="Q23" i="37" s="1"/>
  <c r="R24" i="37" s="1"/>
  <c r="S25" i="37" s="1"/>
  <c r="T26" i="37" s="1"/>
  <c r="U27" i="37" s="1"/>
  <c r="V28" i="37" s="1"/>
  <c r="W29" i="37" s="1"/>
  <c r="X30" i="37" s="1"/>
  <c r="Y31" i="37" s="1"/>
  <c r="Z32" i="37" s="1"/>
  <c r="AA33" i="37" s="1"/>
  <c r="AB34" i="37" s="1"/>
  <c r="AC35" i="37" s="1"/>
  <c r="AD36" i="37" s="1"/>
  <c r="AE37" i="37" s="1"/>
  <c r="AF38" i="37" s="1"/>
  <c r="AG39" i="37" s="1"/>
  <c r="AH40" i="37" s="1"/>
  <c r="AI41" i="37" s="1"/>
  <c r="AJ42" i="37" s="1"/>
  <c r="AK43" i="37" s="1"/>
  <c r="AL44" i="37" s="1"/>
  <c r="AM45" i="37" s="1"/>
  <c r="AN46" i="37" s="1"/>
  <c r="AO47" i="37" s="1"/>
  <c r="AP48" i="37" s="1"/>
  <c r="AQ49" i="37" s="1"/>
  <c r="AR50" i="37" s="1"/>
  <c r="AS51" i="37" s="1"/>
  <c r="AT52" i="37" s="1"/>
  <c r="AU53" i="37" s="1"/>
  <c r="AV54" i="37" s="1"/>
  <c r="AW55" i="37" s="1"/>
  <c r="AX56" i="37" s="1"/>
  <c r="EQ11" i="37"/>
  <c r="BA15" i="37"/>
  <c r="BB16" i="37" s="1"/>
  <c r="EQ17" i="37"/>
  <c r="EQ16" i="37"/>
  <c r="D14" i="37"/>
  <c r="E15" i="37" s="1"/>
  <c r="D15" i="37"/>
  <c r="E16" i="37" s="1"/>
  <c r="EQ15" i="37"/>
  <c r="D12" i="37"/>
  <c r="E13" i="37" s="1"/>
  <c r="CV14" i="37"/>
  <c r="CW15" i="37" s="1"/>
  <c r="EN15" i="37" s="1"/>
  <c r="EQ19" i="37"/>
  <c r="EQ21" i="37"/>
  <c r="EQ55" i="37"/>
  <c r="EQ52" i="37"/>
  <c r="EQ56" i="37"/>
  <c r="EQ48" i="37"/>
  <c r="EQ54" i="37"/>
  <c r="EQ50" i="37"/>
  <c r="EQ53" i="37"/>
  <c r="EQ51" i="37"/>
  <c r="EQ47" i="37"/>
  <c r="EQ49" i="37"/>
  <c r="EQ46" i="37"/>
  <c r="EQ45" i="37"/>
  <c r="EQ44" i="37"/>
  <c r="EQ42" i="37"/>
  <c r="EQ39" i="37"/>
  <c r="EQ36" i="37"/>
  <c r="EQ41" i="37"/>
  <c r="EQ40" i="37"/>
  <c r="EQ38" i="37"/>
  <c r="EQ37" i="37"/>
  <c r="EQ43" i="37"/>
  <c r="EQ34" i="37"/>
  <c r="EQ35" i="37"/>
  <c r="EQ31" i="37"/>
  <c r="EQ28" i="37"/>
  <c r="EQ33" i="37"/>
  <c r="EQ32" i="37"/>
  <c r="EQ27" i="37"/>
  <c r="EQ30" i="37"/>
  <c r="EQ29" i="37"/>
  <c r="D11" i="37"/>
  <c r="E12" i="37" s="1"/>
  <c r="AY12" i="37" s="1"/>
  <c r="EQ18" i="37"/>
  <c r="EQ25" i="37"/>
  <c r="EQ22" i="37"/>
  <c r="D13" i="37"/>
  <c r="E14" i="37" s="1"/>
  <c r="CV15" i="37"/>
  <c r="CW16" i="37" s="1"/>
  <c r="EQ20" i="37"/>
  <c r="EQ23" i="37"/>
  <c r="EQ26" i="37"/>
  <c r="EQ14" i="37"/>
  <c r="EQ13" i="37"/>
  <c r="BA14" i="36"/>
  <c r="BB15" i="36" s="1"/>
  <c r="BA12" i="36"/>
  <c r="BB13" i="36" s="1"/>
  <c r="D10" i="36"/>
  <c r="E11" i="36" s="1"/>
  <c r="AY11" i="36" s="1"/>
  <c r="CV15" i="36"/>
  <c r="CW16" i="36" s="1"/>
  <c r="D13" i="36"/>
  <c r="E14" i="36" s="1"/>
  <c r="D11" i="36"/>
  <c r="E12" i="36" s="1"/>
  <c r="CV14" i="36"/>
  <c r="CW15" i="36" s="1"/>
  <c r="D12" i="36"/>
  <c r="E13" i="36" s="1"/>
  <c r="BA15" i="36"/>
  <c r="BB16" i="36" s="1"/>
  <c r="BA13" i="36"/>
  <c r="BB14" i="36" s="1"/>
  <c r="D15" i="36"/>
  <c r="E16" i="36" s="1"/>
  <c r="D14" i="36"/>
  <c r="E15" i="36" s="1"/>
  <c r="ES10" i="36"/>
  <c r="EQ32" i="36"/>
  <c r="EQ15" i="36"/>
  <c r="EQ12" i="36"/>
  <c r="EQ21" i="36"/>
  <c r="EQ22" i="36"/>
  <c r="EQ19" i="36"/>
  <c r="EQ24" i="36"/>
  <c r="EQ25" i="36"/>
  <c r="EQ17" i="36"/>
  <c r="EQ55" i="36"/>
  <c r="EQ52" i="36"/>
  <c r="EQ56" i="36"/>
  <c r="EQ54" i="36"/>
  <c r="EQ53" i="36"/>
  <c r="EQ48" i="36"/>
  <c r="EQ46" i="36"/>
  <c r="EQ45" i="36"/>
  <c r="EQ50" i="36"/>
  <c r="EQ49" i="36"/>
  <c r="EQ51" i="36"/>
  <c r="EQ47" i="36"/>
  <c r="EQ42" i="36"/>
  <c r="EQ43" i="36"/>
  <c r="EQ41" i="36"/>
  <c r="EQ38" i="36"/>
  <c r="EQ37" i="36"/>
  <c r="EQ39" i="36"/>
  <c r="EQ40" i="36"/>
  <c r="EQ36" i="36"/>
  <c r="EQ31" i="36"/>
  <c r="EQ28" i="36"/>
  <c r="EQ33" i="36"/>
  <c r="EQ30" i="36"/>
  <c r="EQ29" i="36"/>
  <c r="EQ44" i="36"/>
  <c r="EQ35" i="36"/>
  <c r="EQ34" i="36"/>
  <c r="EQ18" i="36"/>
  <c r="EQ20" i="36"/>
  <c r="EQ23" i="36"/>
  <c r="EQ14" i="36"/>
  <c r="EQ13" i="36"/>
  <c r="EQ16" i="36"/>
  <c r="EN14" i="34"/>
  <c r="CT12" i="34"/>
  <c r="AY10" i="34"/>
  <c r="ES9" i="34"/>
  <c r="EV7" i="34"/>
  <c r="G7" i="12" s="1"/>
  <c r="CT7" i="34"/>
  <c r="AY7" i="34"/>
  <c r="EQ4" i="34"/>
  <c r="EQ3" i="34"/>
  <c r="EQ2" i="34"/>
  <c r="EQ12" i="34" s="1"/>
  <c r="B2" i="34"/>
  <c r="EN14" i="33"/>
  <c r="CT12" i="33"/>
  <c r="AY10" i="33"/>
  <c r="ES9" i="33"/>
  <c r="EV7" i="33"/>
  <c r="G6" i="12" s="1"/>
  <c r="CT7" i="33"/>
  <c r="AY7" i="33"/>
  <c r="EQ4" i="33"/>
  <c r="EQ3" i="33"/>
  <c r="EQ21" i="33" s="1"/>
  <c r="EQ2" i="33"/>
  <c r="EQ12" i="33" s="1"/>
  <c r="B2" i="33"/>
  <c r="B2" i="10"/>
  <c r="EQ18" i="34" l="1"/>
  <c r="CT15" i="37"/>
  <c r="CT14" i="37"/>
  <c r="BC16" i="37"/>
  <c r="BD17" i="37" s="1"/>
  <c r="BE18" i="37" s="1"/>
  <c r="BF19" i="37" s="1"/>
  <c r="BG20" i="37" s="1"/>
  <c r="BH21" i="37" s="1"/>
  <c r="BI22" i="37" s="1"/>
  <c r="BJ23" i="37" s="1"/>
  <c r="BK24" i="37" s="1"/>
  <c r="BL25" i="37" s="1"/>
  <c r="BM26" i="37" s="1"/>
  <c r="BN27" i="37" s="1"/>
  <c r="BO28" i="37" s="1"/>
  <c r="BP29" i="37" s="1"/>
  <c r="BQ30" i="37" s="1"/>
  <c r="BR31" i="37" s="1"/>
  <c r="BS32" i="37" s="1"/>
  <c r="BT33" i="37" s="1"/>
  <c r="BU34" i="37" s="1"/>
  <c r="BV35" i="37" s="1"/>
  <c r="BW36" i="37" s="1"/>
  <c r="BX37" i="37" s="1"/>
  <c r="BY38" i="37" s="1"/>
  <c r="BZ39" i="37" s="1"/>
  <c r="CA40" i="37" s="1"/>
  <c r="CB41" i="37" s="1"/>
  <c r="CC42" i="37" s="1"/>
  <c r="CD43" i="37" s="1"/>
  <c r="CE44" i="37" s="1"/>
  <c r="CF45" i="37" s="1"/>
  <c r="CG46" i="37" s="1"/>
  <c r="CH47" i="37" s="1"/>
  <c r="CI48" i="37" s="1"/>
  <c r="CJ49" i="37" s="1"/>
  <c r="CK50" i="37" s="1"/>
  <c r="CL51" i="37" s="1"/>
  <c r="CM52" i="37" s="1"/>
  <c r="CN53" i="37" s="1"/>
  <c r="CO54" i="37" s="1"/>
  <c r="CP55" i="37" s="1"/>
  <c r="CQ56" i="37" s="1"/>
  <c r="EQ22" i="34"/>
  <c r="EQ21" i="34"/>
  <c r="EQ34" i="33"/>
  <c r="EQ11" i="34"/>
  <c r="CX17" i="37"/>
  <c r="F15" i="37"/>
  <c r="G16" i="37" s="1"/>
  <c r="H17" i="37" s="1"/>
  <c r="I18" i="37" s="1"/>
  <c r="J19" i="37" s="1"/>
  <c r="K20" i="37" s="1"/>
  <c r="L21" i="37" s="1"/>
  <c r="M22" i="37" s="1"/>
  <c r="N23" i="37" s="1"/>
  <c r="O24" i="37" s="1"/>
  <c r="P25" i="37" s="1"/>
  <c r="Q26" i="37" s="1"/>
  <c r="R27" i="37" s="1"/>
  <c r="S28" i="37" s="1"/>
  <c r="T29" i="37" s="1"/>
  <c r="U30" i="37" s="1"/>
  <c r="V31" i="37" s="1"/>
  <c r="W32" i="37" s="1"/>
  <c r="X33" i="37" s="1"/>
  <c r="Y34" i="37" s="1"/>
  <c r="Z35" i="37" s="1"/>
  <c r="AA36" i="37" s="1"/>
  <c r="AB37" i="37" s="1"/>
  <c r="AC38" i="37" s="1"/>
  <c r="AD39" i="37" s="1"/>
  <c r="AE40" i="37" s="1"/>
  <c r="AF41" i="37" s="1"/>
  <c r="AG42" i="37" s="1"/>
  <c r="AH43" i="37" s="1"/>
  <c r="AI44" i="37" s="1"/>
  <c r="AJ45" i="37" s="1"/>
  <c r="AK46" i="37" s="1"/>
  <c r="AL47" i="37" s="1"/>
  <c r="AM48" i="37" s="1"/>
  <c r="AN49" i="37" s="1"/>
  <c r="AO50" i="37" s="1"/>
  <c r="AP51" i="37" s="1"/>
  <c r="AQ52" i="37" s="1"/>
  <c r="AR53" i="37" s="1"/>
  <c r="AS54" i="37" s="1"/>
  <c r="AT55" i="37" s="1"/>
  <c r="AU56" i="37" s="1"/>
  <c r="CX16" i="37"/>
  <c r="CY17" i="37" s="1"/>
  <c r="CZ18" i="37" s="1"/>
  <c r="DA19" i="37" s="1"/>
  <c r="DB20" i="37" s="1"/>
  <c r="DC21" i="37" s="1"/>
  <c r="DD22" i="37" s="1"/>
  <c r="DE23" i="37" s="1"/>
  <c r="DF24" i="37" s="1"/>
  <c r="DG25" i="37" s="1"/>
  <c r="DH26" i="37" s="1"/>
  <c r="DI27" i="37" s="1"/>
  <c r="DJ28" i="37" s="1"/>
  <c r="DK29" i="37" s="1"/>
  <c r="DL30" i="37" s="1"/>
  <c r="DM31" i="37" s="1"/>
  <c r="DN32" i="37" s="1"/>
  <c r="DO33" i="37" s="1"/>
  <c r="DP34" i="37" s="1"/>
  <c r="DQ35" i="37" s="1"/>
  <c r="DR36" i="37" s="1"/>
  <c r="DS37" i="37" s="1"/>
  <c r="DT38" i="37" s="1"/>
  <c r="DU39" i="37" s="1"/>
  <c r="DV40" i="37" s="1"/>
  <c r="DW41" i="37" s="1"/>
  <c r="DX42" i="37" s="1"/>
  <c r="DY43" i="37" s="1"/>
  <c r="DZ44" i="37" s="1"/>
  <c r="EA45" i="37" s="1"/>
  <c r="EB46" i="37" s="1"/>
  <c r="EC47" i="37" s="1"/>
  <c r="ED48" i="37" s="1"/>
  <c r="EE49" i="37" s="1"/>
  <c r="EF50" i="37" s="1"/>
  <c r="EG51" i="37" s="1"/>
  <c r="EH52" i="37" s="1"/>
  <c r="EI53" i="37" s="1"/>
  <c r="EJ54" i="37" s="1"/>
  <c r="EK55" i="37" s="1"/>
  <c r="EL56" i="37" s="1"/>
  <c r="F16" i="37"/>
  <c r="G17" i="37" s="1"/>
  <c r="H18" i="37" s="1"/>
  <c r="I19" i="37" s="1"/>
  <c r="J20" i="37" s="1"/>
  <c r="K21" i="37" s="1"/>
  <c r="L22" i="37" s="1"/>
  <c r="M23" i="37" s="1"/>
  <c r="N24" i="37" s="1"/>
  <c r="O25" i="37" s="1"/>
  <c r="P26" i="37" s="1"/>
  <c r="Q27" i="37" s="1"/>
  <c r="R28" i="37" s="1"/>
  <c r="S29" i="37" s="1"/>
  <c r="T30" i="37" s="1"/>
  <c r="U31" i="37" s="1"/>
  <c r="V32" i="37" s="1"/>
  <c r="W33" i="37" s="1"/>
  <c r="X34" i="37" s="1"/>
  <c r="Y35" i="37" s="1"/>
  <c r="Z36" i="37" s="1"/>
  <c r="AA37" i="37" s="1"/>
  <c r="AB38" i="37" s="1"/>
  <c r="AC39" i="37" s="1"/>
  <c r="AD40" i="37" s="1"/>
  <c r="AE41" i="37" s="1"/>
  <c r="AF42" i="37" s="1"/>
  <c r="AG43" i="37" s="1"/>
  <c r="AH44" i="37" s="1"/>
  <c r="AI45" i="37" s="1"/>
  <c r="AJ46" i="37" s="1"/>
  <c r="AK47" i="37" s="1"/>
  <c r="AL48" i="37" s="1"/>
  <c r="AM49" i="37" s="1"/>
  <c r="AN50" i="37" s="1"/>
  <c r="AO51" i="37" s="1"/>
  <c r="AP52" i="37" s="1"/>
  <c r="AQ53" i="37" s="1"/>
  <c r="AR54" i="37" s="1"/>
  <c r="AS55" i="37" s="1"/>
  <c r="AT56" i="37" s="1"/>
  <c r="F14" i="37"/>
  <c r="G15" i="37" s="1"/>
  <c r="H16" i="37" s="1"/>
  <c r="I17" i="37" s="1"/>
  <c r="J18" i="37" s="1"/>
  <c r="K19" i="37" s="1"/>
  <c r="L20" i="37" s="1"/>
  <c r="M21" i="37" s="1"/>
  <c r="N22" i="37" s="1"/>
  <c r="O23" i="37" s="1"/>
  <c r="P24" i="37" s="1"/>
  <c r="Q25" i="37" s="1"/>
  <c r="R26" i="37" s="1"/>
  <c r="S27" i="37" s="1"/>
  <c r="T28" i="37" s="1"/>
  <c r="U29" i="37" s="1"/>
  <c r="V30" i="37" s="1"/>
  <c r="W31" i="37" s="1"/>
  <c r="X32" i="37" s="1"/>
  <c r="Y33" i="37" s="1"/>
  <c r="Z34" i="37" s="1"/>
  <c r="AA35" i="37" s="1"/>
  <c r="AB36" i="37" s="1"/>
  <c r="AC37" i="37" s="1"/>
  <c r="AD38" i="37" s="1"/>
  <c r="AE39" i="37" s="1"/>
  <c r="AF40" i="37" s="1"/>
  <c r="AG41" i="37" s="1"/>
  <c r="AH42" i="37" s="1"/>
  <c r="AI43" i="37" s="1"/>
  <c r="AJ44" i="37" s="1"/>
  <c r="AK45" i="37" s="1"/>
  <c r="AL46" i="37" s="1"/>
  <c r="AM47" i="37" s="1"/>
  <c r="AN48" i="37" s="1"/>
  <c r="AO49" i="37" s="1"/>
  <c r="AP50" i="37" s="1"/>
  <c r="AQ51" i="37" s="1"/>
  <c r="AR52" i="37" s="1"/>
  <c r="AS53" i="37" s="1"/>
  <c r="AT54" i="37" s="1"/>
  <c r="AU55" i="37" s="1"/>
  <c r="AV56" i="37" s="1"/>
  <c r="BC17" i="37"/>
  <c r="BD18" i="37" s="1"/>
  <c r="BE19" i="37" s="1"/>
  <c r="BF20" i="37" s="1"/>
  <c r="BG21" i="37" s="1"/>
  <c r="BH22" i="37" s="1"/>
  <c r="BI23" i="37" s="1"/>
  <c r="BJ24" i="37" s="1"/>
  <c r="BK25" i="37" s="1"/>
  <c r="BL26" i="37" s="1"/>
  <c r="BM27" i="37" s="1"/>
  <c r="BN28" i="37" s="1"/>
  <c r="BO29" i="37" s="1"/>
  <c r="BP30" i="37" s="1"/>
  <c r="BQ31" i="37" s="1"/>
  <c r="BR32" i="37" s="1"/>
  <c r="BS33" i="37" s="1"/>
  <c r="BT34" i="37" s="1"/>
  <c r="BU35" i="37" s="1"/>
  <c r="BV36" i="37" s="1"/>
  <c r="BW37" i="37" s="1"/>
  <c r="BX38" i="37" s="1"/>
  <c r="BY39" i="37" s="1"/>
  <c r="BZ40" i="37" s="1"/>
  <c r="CA41" i="37" s="1"/>
  <c r="CB42" i="37" s="1"/>
  <c r="CC43" i="37" s="1"/>
  <c r="CD44" i="37" s="1"/>
  <c r="CE45" i="37" s="1"/>
  <c r="CF46" i="37" s="1"/>
  <c r="CG47" i="37" s="1"/>
  <c r="CH48" i="37" s="1"/>
  <c r="CI49" i="37" s="1"/>
  <c r="CJ50" i="37" s="1"/>
  <c r="CK51" i="37" s="1"/>
  <c r="CL52" i="37" s="1"/>
  <c r="CM53" i="37" s="1"/>
  <c r="CN54" i="37" s="1"/>
  <c r="CO55" i="37" s="1"/>
  <c r="CP56" i="37" s="1"/>
  <c r="F13" i="37"/>
  <c r="G14" i="37" s="1"/>
  <c r="H15" i="37" s="1"/>
  <c r="I16" i="37" s="1"/>
  <c r="J17" i="37" s="1"/>
  <c r="K18" i="37" s="1"/>
  <c r="L19" i="37" s="1"/>
  <c r="M20" i="37" s="1"/>
  <c r="N21" i="37" s="1"/>
  <c r="O22" i="37" s="1"/>
  <c r="P23" i="37" s="1"/>
  <c r="Q24" i="37" s="1"/>
  <c r="R25" i="37" s="1"/>
  <c r="S26" i="37" s="1"/>
  <c r="T27" i="37" s="1"/>
  <c r="U28" i="37" s="1"/>
  <c r="V29" i="37" s="1"/>
  <c r="W30" i="37" s="1"/>
  <c r="X31" i="37" s="1"/>
  <c r="Y32" i="37" s="1"/>
  <c r="Z33" i="37" s="1"/>
  <c r="AA34" i="37" s="1"/>
  <c r="AB35" i="37" s="1"/>
  <c r="AC36" i="37" s="1"/>
  <c r="AD37" i="37" s="1"/>
  <c r="AE38" i="37" s="1"/>
  <c r="AF39" i="37" s="1"/>
  <c r="AG40" i="37" s="1"/>
  <c r="AH41" i="37" s="1"/>
  <c r="AI42" i="37" s="1"/>
  <c r="AJ43" i="37" s="1"/>
  <c r="AK44" i="37" s="1"/>
  <c r="AL45" i="37" s="1"/>
  <c r="AM46" i="37" s="1"/>
  <c r="AN47" i="37" s="1"/>
  <c r="AO48" i="37" s="1"/>
  <c r="AP49" i="37" s="1"/>
  <c r="AQ50" i="37" s="1"/>
  <c r="AR51" i="37" s="1"/>
  <c r="AS52" i="37" s="1"/>
  <c r="AT53" i="37" s="1"/>
  <c r="AU54" i="37" s="1"/>
  <c r="AV55" i="37" s="1"/>
  <c r="AW56" i="37" s="1"/>
  <c r="EO12" i="37"/>
  <c r="ER12" i="37" s="1"/>
  <c r="ES12" i="37" s="1"/>
  <c r="F17" i="37"/>
  <c r="G18" i="37" s="1"/>
  <c r="H19" i="37" s="1"/>
  <c r="I20" i="37" s="1"/>
  <c r="J21" i="37" s="1"/>
  <c r="K22" i="37" s="1"/>
  <c r="L23" i="37" s="1"/>
  <c r="M24" i="37" s="1"/>
  <c r="N25" i="37" s="1"/>
  <c r="O26" i="37" s="1"/>
  <c r="P27" i="37" s="1"/>
  <c r="Q28" i="37" s="1"/>
  <c r="R29" i="37" s="1"/>
  <c r="S30" i="37" s="1"/>
  <c r="T31" i="37" s="1"/>
  <c r="U32" i="37" s="1"/>
  <c r="V33" i="37" s="1"/>
  <c r="W34" i="37" s="1"/>
  <c r="X35" i="37" s="1"/>
  <c r="Y36" i="37" s="1"/>
  <c r="Z37" i="37" s="1"/>
  <c r="AA38" i="37" s="1"/>
  <c r="AB39" i="37" s="1"/>
  <c r="AC40" i="37" s="1"/>
  <c r="AD41" i="37" s="1"/>
  <c r="AE42" i="37" s="1"/>
  <c r="AF43" i="37" s="1"/>
  <c r="AG44" i="37" s="1"/>
  <c r="AH45" i="37" s="1"/>
  <c r="AI46" i="37" s="1"/>
  <c r="AJ47" i="37" s="1"/>
  <c r="AK48" i="37" s="1"/>
  <c r="AL49" i="37" s="1"/>
  <c r="AM50" i="37" s="1"/>
  <c r="AN51" i="37" s="1"/>
  <c r="AO52" i="37" s="1"/>
  <c r="AP53" i="37" s="1"/>
  <c r="AQ54" i="37" s="1"/>
  <c r="AR55" i="37" s="1"/>
  <c r="AS56" i="37" s="1"/>
  <c r="ER11" i="37"/>
  <c r="F16" i="36"/>
  <c r="G17" i="36" s="1"/>
  <c r="H18" i="36" s="1"/>
  <c r="I19" i="36" s="1"/>
  <c r="J20" i="36" s="1"/>
  <c r="K21" i="36" s="1"/>
  <c r="L22" i="36" s="1"/>
  <c r="M23" i="36" s="1"/>
  <c r="N24" i="36" s="1"/>
  <c r="O25" i="36" s="1"/>
  <c r="P26" i="36" s="1"/>
  <c r="Q27" i="36" s="1"/>
  <c r="R28" i="36" s="1"/>
  <c r="S29" i="36" s="1"/>
  <c r="T30" i="36" s="1"/>
  <c r="U31" i="36" s="1"/>
  <c r="V32" i="36" s="1"/>
  <c r="W33" i="36" s="1"/>
  <c r="X34" i="36" s="1"/>
  <c r="Y35" i="36" s="1"/>
  <c r="Z36" i="36" s="1"/>
  <c r="AA37" i="36" s="1"/>
  <c r="AB38" i="36" s="1"/>
  <c r="AC39" i="36" s="1"/>
  <c r="AD40" i="36" s="1"/>
  <c r="AE41" i="36" s="1"/>
  <c r="AF42" i="36" s="1"/>
  <c r="AG43" i="36" s="1"/>
  <c r="AH44" i="36" s="1"/>
  <c r="AI45" i="36" s="1"/>
  <c r="AJ46" i="36" s="1"/>
  <c r="AK47" i="36" s="1"/>
  <c r="AL48" i="36" s="1"/>
  <c r="AM49" i="36" s="1"/>
  <c r="AN50" i="36" s="1"/>
  <c r="AO51" i="36" s="1"/>
  <c r="AP52" i="36" s="1"/>
  <c r="AQ53" i="36" s="1"/>
  <c r="AR54" i="36" s="1"/>
  <c r="AS55" i="36" s="1"/>
  <c r="AT56" i="36" s="1"/>
  <c r="BC15" i="36"/>
  <c r="BD16" i="36" s="1"/>
  <c r="BE17" i="36" s="1"/>
  <c r="BF18" i="36" s="1"/>
  <c r="BG19" i="36" s="1"/>
  <c r="BH20" i="36" s="1"/>
  <c r="BI21" i="36" s="1"/>
  <c r="BJ22" i="36" s="1"/>
  <c r="BK23" i="36" s="1"/>
  <c r="BL24" i="36" s="1"/>
  <c r="BM25" i="36" s="1"/>
  <c r="BN26" i="36" s="1"/>
  <c r="BO27" i="36" s="1"/>
  <c r="BP28" i="36" s="1"/>
  <c r="BQ29" i="36" s="1"/>
  <c r="BR30" i="36" s="1"/>
  <c r="BS31" i="36" s="1"/>
  <c r="BT32" i="36" s="1"/>
  <c r="BU33" i="36" s="1"/>
  <c r="BV34" i="36" s="1"/>
  <c r="BW35" i="36" s="1"/>
  <c r="BX36" i="36" s="1"/>
  <c r="BY37" i="36" s="1"/>
  <c r="BZ38" i="36" s="1"/>
  <c r="CA39" i="36" s="1"/>
  <c r="CB40" i="36" s="1"/>
  <c r="CC41" i="36" s="1"/>
  <c r="CD42" i="36" s="1"/>
  <c r="CE43" i="36" s="1"/>
  <c r="CF44" i="36" s="1"/>
  <c r="CG45" i="36" s="1"/>
  <c r="CH46" i="36" s="1"/>
  <c r="CI47" i="36" s="1"/>
  <c r="CJ48" i="36" s="1"/>
  <c r="CK49" i="36" s="1"/>
  <c r="CL50" i="36" s="1"/>
  <c r="CM51" i="36" s="1"/>
  <c r="CN52" i="36" s="1"/>
  <c r="CO53" i="36" s="1"/>
  <c r="CP54" i="36" s="1"/>
  <c r="CQ55" i="36" s="1"/>
  <c r="CR56" i="36" s="1"/>
  <c r="F15" i="36"/>
  <c r="G16" i="36" s="1"/>
  <c r="H17" i="36" s="1"/>
  <c r="I18" i="36" s="1"/>
  <c r="J19" i="36" s="1"/>
  <c r="K20" i="36" s="1"/>
  <c r="L21" i="36" s="1"/>
  <c r="M22" i="36" s="1"/>
  <c r="N23" i="36" s="1"/>
  <c r="O24" i="36" s="1"/>
  <c r="P25" i="36" s="1"/>
  <c r="Q26" i="36" s="1"/>
  <c r="R27" i="36" s="1"/>
  <c r="S28" i="36" s="1"/>
  <c r="T29" i="36" s="1"/>
  <c r="U30" i="36" s="1"/>
  <c r="V31" i="36" s="1"/>
  <c r="W32" i="36" s="1"/>
  <c r="X33" i="36" s="1"/>
  <c r="Y34" i="36" s="1"/>
  <c r="Z35" i="36" s="1"/>
  <c r="AA36" i="36" s="1"/>
  <c r="AB37" i="36" s="1"/>
  <c r="AC38" i="36" s="1"/>
  <c r="AD39" i="36" s="1"/>
  <c r="AE40" i="36" s="1"/>
  <c r="AF41" i="36" s="1"/>
  <c r="AG42" i="36" s="1"/>
  <c r="AH43" i="36" s="1"/>
  <c r="AI44" i="36" s="1"/>
  <c r="AJ45" i="36" s="1"/>
  <c r="AK46" i="36" s="1"/>
  <c r="AL47" i="36" s="1"/>
  <c r="AM48" i="36" s="1"/>
  <c r="AN49" i="36" s="1"/>
  <c r="AO50" i="36" s="1"/>
  <c r="AP51" i="36" s="1"/>
  <c r="AQ52" i="36" s="1"/>
  <c r="AR53" i="36" s="1"/>
  <c r="AS54" i="36" s="1"/>
  <c r="AT55" i="36" s="1"/>
  <c r="AU56" i="36" s="1"/>
  <c r="EO11" i="36"/>
  <c r="ER11" i="36" s="1"/>
  <c r="F12" i="36"/>
  <c r="G13" i="36" s="1"/>
  <c r="H14" i="36" s="1"/>
  <c r="I15" i="36" s="1"/>
  <c r="J16" i="36" s="1"/>
  <c r="K17" i="36" s="1"/>
  <c r="L18" i="36" s="1"/>
  <c r="M19" i="36" s="1"/>
  <c r="N20" i="36" s="1"/>
  <c r="O21" i="36" s="1"/>
  <c r="P22" i="36" s="1"/>
  <c r="Q23" i="36" s="1"/>
  <c r="R24" i="36" s="1"/>
  <c r="S25" i="36" s="1"/>
  <c r="T26" i="36" s="1"/>
  <c r="U27" i="36" s="1"/>
  <c r="V28" i="36" s="1"/>
  <c r="W29" i="36" s="1"/>
  <c r="X30" i="36" s="1"/>
  <c r="Y31" i="36" s="1"/>
  <c r="Z32" i="36" s="1"/>
  <c r="AA33" i="36" s="1"/>
  <c r="AB34" i="36" s="1"/>
  <c r="AC35" i="36" s="1"/>
  <c r="AD36" i="36" s="1"/>
  <c r="AE37" i="36" s="1"/>
  <c r="AF38" i="36" s="1"/>
  <c r="AG39" i="36" s="1"/>
  <c r="AH40" i="36" s="1"/>
  <c r="AI41" i="36" s="1"/>
  <c r="AJ42" i="36" s="1"/>
  <c r="AK43" i="36" s="1"/>
  <c r="AL44" i="36" s="1"/>
  <c r="AM45" i="36" s="1"/>
  <c r="AN46" i="36" s="1"/>
  <c r="AO47" i="36" s="1"/>
  <c r="AP48" i="36" s="1"/>
  <c r="AQ49" i="36" s="1"/>
  <c r="AR50" i="36" s="1"/>
  <c r="AS51" i="36" s="1"/>
  <c r="AT52" i="36" s="1"/>
  <c r="AU53" i="36" s="1"/>
  <c r="AV54" i="36" s="1"/>
  <c r="AW55" i="36" s="1"/>
  <c r="AX56" i="36" s="1"/>
  <c r="F14" i="36"/>
  <c r="G15" i="36" s="1"/>
  <c r="H16" i="36" s="1"/>
  <c r="I17" i="36" s="1"/>
  <c r="J18" i="36" s="1"/>
  <c r="K19" i="36" s="1"/>
  <c r="L20" i="36" s="1"/>
  <c r="M21" i="36" s="1"/>
  <c r="N22" i="36" s="1"/>
  <c r="O23" i="36" s="1"/>
  <c r="P24" i="36" s="1"/>
  <c r="Q25" i="36" s="1"/>
  <c r="R26" i="36" s="1"/>
  <c r="S27" i="36" s="1"/>
  <c r="T28" i="36" s="1"/>
  <c r="U29" i="36" s="1"/>
  <c r="V30" i="36" s="1"/>
  <c r="W31" i="36" s="1"/>
  <c r="X32" i="36" s="1"/>
  <c r="Y33" i="36" s="1"/>
  <c r="Z34" i="36" s="1"/>
  <c r="AA35" i="36" s="1"/>
  <c r="AB36" i="36" s="1"/>
  <c r="AC37" i="36" s="1"/>
  <c r="AD38" i="36" s="1"/>
  <c r="AE39" i="36" s="1"/>
  <c r="AF40" i="36" s="1"/>
  <c r="AG41" i="36" s="1"/>
  <c r="AH42" i="36" s="1"/>
  <c r="AI43" i="36" s="1"/>
  <c r="AJ44" i="36" s="1"/>
  <c r="AK45" i="36" s="1"/>
  <c r="AL46" i="36" s="1"/>
  <c r="AM47" i="36" s="1"/>
  <c r="AN48" i="36" s="1"/>
  <c r="AO49" i="36" s="1"/>
  <c r="AP50" i="36" s="1"/>
  <c r="AQ51" i="36" s="1"/>
  <c r="AR52" i="36" s="1"/>
  <c r="AS53" i="36" s="1"/>
  <c r="AT54" i="36" s="1"/>
  <c r="AU55" i="36" s="1"/>
  <c r="AV56" i="36" s="1"/>
  <c r="CX17" i="36"/>
  <c r="CY18" i="36" s="1"/>
  <c r="CZ19" i="36" s="1"/>
  <c r="DA20" i="36" s="1"/>
  <c r="DB21" i="36" s="1"/>
  <c r="DC22" i="36" s="1"/>
  <c r="DD23" i="36" s="1"/>
  <c r="DE24" i="36" s="1"/>
  <c r="DF25" i="36" s="1"/>
  <c r="DG26" i="36" s="1"/>
  <c r="DH27" i="36" s="1"/>
  <c r="DI28" i="36" s="1"/>
  <c r="DJ29" i="36" s="1"/>
  <c r="DK30" i="36" s="1"/>
  <c r="DL31" i="36" s="1"/>
  <c r="DM32" i="36" s="1"/>
  <c r="DN33" i="36" s="1"/>
  <c r="DO34" i="36" s="1"/>
  <c r="DP35" i="36" s="1"/>
  <c r="DQ36" i="36" s="1"/>
  <c r="DR37" i="36" s="1"/>
  <c r="DS38" i="36" s="1"/>
  <c r="DT39" i="36" s="1"/>
  <c r="DU40" i="36" s="1"/>
  <c r="DV41" i="36" s="1"/>
  <c r="DW42" i="36" s="1"/>
  <c r="DX43" i="36" s="1"/>
  <c r="DY44" i="36" s="1"/>
  <c r="DZ45" i="36" s="1"/>
  <c r="EA46" i="36" s="1"/>
  <c r="EB47" i="36" s="1"/>
  <c r="EC48" i="36" s="1"/>
  <c r="ED49" i="36" s="1"/>
  <c r="EE50" i="36" s="1"/>
  <c r="EF51" i="36" s="1"/>
  <c r="EG52" i="36" s="1"/>
  <c r="EH53" i="36" s="1"/>
  <c r="EI54" i="36" s="1"/>
  <c r="EJ55" i="36" s="1"/>
  <c r="EK56" i="36" s="1"/>
  <c r="CT13" i="36"/>
  <c r="BC14" i="36"/>
  <c r="BD15" i="36" s="1"/>
  <c r="BE16" i="36" s="1"/>
  <c r="BF17" i="36" s="1"/>
  <c r="BG18" i="36" s="1"/>
  <c r="BH19" i="36" s="1"/>
  <c r="BI20" i="36" s="1"/>
  <c r="BJ21" i="36" s="1"/>
  <c r="BK22" i="36" s="1"/>
  <c r="BL23" i="36" s="1"/>
  <c r="BM24" i="36" s="1"/>
  <c r="BN25" i="36" s="1"/>
  <c r="BO26" i="36" s="1"/>
  <c r="BP27" i="36" s="1"/>
  <c r="BQ28" i="36" s="1"/>
  <c r="BR29" i="36" s="1"/>
  <c r="BS30" i="36" s="1"/>
  <c r="BT31" i="36" s="1"/>
  <c r="BU32" i="36" s="1"/>
  <c r="BV33" i="36" s="1"/>
  <c r="BW34" i="36" s="1"/>
  <c r="BX35" i="36" s="1"/>
  <c r="BY36" i="36" s="1"/>
  <c r="BZ37" i="36" s="1"/>
  <c r="CA38" i="36" s="1"/>
  <c r="CB39" i="36" s="1"/>
  <c r="CC40" i="36" s="1"/>
  <c r="CD41" i="36" s="1"/>
  <c r="CE42" i="36" s="1"/>
  <c r="CF43" i="36" s="1"/>
  <c r="CG44" i="36" s="1"/>
  <c r="CH45" i="36" s="1"/>
  <c r="CI46" i="36" s="1"/>
  <c r="CJ47" i="36" s="1"/>
  <c r="CK48" i="36" s="1"/>
  <c r="CL49" i="36" s="1"/>
  <c r="CM50" i="36" s="1"/>
  <c r="CN51" i="36" s="1"/>
  <c r="CO52" i="36" s="1"/>
  <c r="CP53" i="36" s="1"/>
  <c r="CQ54" i="36" s="1"/>
  <c r="CR55" i="36" s="1"/>
  <c r="CS56" i="36" s="1"/>
  <c r="F17" i="36"/>
  <c r="G18" i="36" s="1"/>
  <c r="H19" i="36" s="1"/>
  <c r="I20" i="36" s="1"/>
  <c r="J21" i="36" s="1"/>
  <c r="K22" i="36" s="1"/>
  <c r="L23" i="36" s="1"/>
  <c r="M24" i="36" s="1"/>
  <c r="N25" i="36" s="1"/>
  <c r="O26" i="36" s="1"/>
  <c r="P27" i="36" s="1"/>
  <c r="Q28" i="36" s="1"/>
  <c r="R29" i="36" s="1"/>
  <c r="S30" i="36" s="1"/>
  <c r="T31" i="36" s="1"/>
  <c r="U32" i="36" s="1"/>
  <c r="V33" i="36" s="1"/>
  <c r="W34" i="36" s="1"/>
  <c r="X35" i="36" s="1"/>
  <c r="Y36" i="36" s="1"/>
  <c r="Z37" i="36" s="1"/>
  <c r="AA38" i="36" s="1"/>
  <c r="AB39" i="36" s="1"/>
  <c r="AC40" i="36" s="1"/>
  <c r="AD41" i="36" s="1"/>
  <c r="AE42" i="36" s="1"/>
  <c r="AF43" i="36" s="1"/>
  <c r="AG44" i="36" s="1"/>
  <c r="AH45" i="36" s="1"/>
  <c r="AI46" i="36" s="1"/>
  <c r="AJ47" i="36" s="1"/>
  <c r="AK48" i="36" s="1"/>
  <c r="AL49" i="36" s="1"/>
  <c r="AM50" i="36" s="1"/>
  <c r="AN51" i="36" s="1"/>
  <c r="AO52" i="36" s="1"/>
  <c r="AP53" i="36" s="1"/>
  <c r="AQ54" i="36" s="1"/>
  <c r="AR55" i="36" s="1"/>
  <c r="AS56" i="36" s="1"/>
  <c r="EN15" i="36"/>
  <c r="CX16" i="36"/>
  <c r="CY17" i="36" s="1"/>
  <c r="CZ18" i="36" s="1"/>
  <c r="DA19" i="36" s="1"/>
  <c r="DB20" i="36" s="1"/>
  <c r="DC21" i="36" s="1"/>
  <c r="DD22" i="36" s="1"/>
  <c r="DE23" i="36" s="1"/>
  <c r="DF24" i="36" s="1"/>
  <c r="DG25" i="36" s="1"/>
  <c r="DH26" i="36" s="1"/>
  <c r="DI27" i="36" s="1"/>
  <c r="DJ28" i="36" s="1"/>
  <c r="DK29" i="36" s="1"/>
  <c r="DL30" i="36" s="1"/>
  <c r="DM31" i="36" s="1"/>
  <c r="DN32" i="36" s="1"/>
  <c r="DO33" i="36" s="1"/>
  <c r="DP34" i="36" s="1"/>
  <c r="DQ35" i="36" s="1"/>
  <c r="DR36" i="36" s="1"/>
  <c r="DS37" i="36" s="1"/>
  <c r="DT38" i="36" s="1"/>
  <c r="DU39" i="36" s="1"/>
  <c r="DV40" i="36" s="1"/>
  <c r="DW41" i="36" s="1"/>
  <c r="DX42" i="36" s="1"/>
  <c r="DY43" i="36" s="1"/>
  <c r="DZ44" i="36" s="1"/>
  <c r="EA45" i="36" s="1"/>
  <c r="EB46" i="36" s="1"/>
  <c r="EC47" i="36" s="1"/>
  <c r="ED48" i="36" s="1"/>
  <c r="EE49" i="36" s="1"/>
  <c r="EF50" i="36" s="1"/>
  <c r="EG51" i="36" s="1"/>
  <c r="EH52" i="36" s="1"/>
  <c r="EI53" i="36" s="1"/>
  <c r="EJ54" i="36" s="1"/>
  <c r="EK55" i="36" s="1"/>
  <c r="EL56" i="36" s="1"/>
  <c r="BC16" i="36"/>
  <c r="BD17" i="36" s="1"/>
  <c r="BE18" i="36" s="1"/>
  <c r="BF19" i="36" s="1"/>
  <c r="BG20" i="36" s="1"/>
  <c r="BH21" i="36" s="1"/>
  <c r="BI22" i="36" s="1"/>
  <c r="BJ23" i="36" s="1"/>
  <c r="BK24" i="36" s="1"/>
  <c r="BL25" i="36" s="1"/>
  <c r="BM26" i="36" s="1"/>
  <c r="BN27" i="36" s="1"/>
  <c r="BO28" i="36" s="1"/>
  <c r="BP29" i="36" s="1"/>
  <c r="BQ30" i="36" s="1"/>
  <c r="BR31" i="36" s="1"/>
  <c r="BS32" i="36" s="1"/>
  <c r="BT33" i="36" s="1"/>
  <c r="BU34" i="36" s="1"/>
  <c r="BV35" i="36" s="1"/>
  <c r="BW36" i="36" s="1"/>
  <c r="BX37" i="36" s="1"/>
  <c r="BY38" i="36" s="1"/>
  <c r="BZ39" i="36" s="1"/>
  <c r="CA40" i="36" s="1"/>
  <c r="CB41" i="36" s="1"/>
  <c r="CC42" i="36" s="1"/>
  <c r="CD43" i="36" s="1"/>
  <c r="CE44" i="36" s="1"/>
  <c r="CF45" i="36" s="1"/>
  <c r="CG46" i="36" s="1"/>
  <c r="CH47" i="36" s="1"/>
  <c r="CI48" i="36" s="1"/>
  <c r="CJ49" i="36" s="1"/>
  <c r="CK50" i="36" s="1"/>
  <c r="CL51" i="36" s="1"/>
  <c r="CM52" i="36" s="1"/>
  <c r="CN53" i="36" s="1"/>
  <c r="CO54" i="36" s="1"/>
  <c r="CP55" i="36" s="1"/>
  <c r="CQ56" i="36" s="1"/>
  <c r="F13" i="36"/>
  <c r="G14" i="36" s="1"/>
  <c r="H15" i="36" s="1"/>
  <c r="I16" i="36" s="1"/>
  <c r="J17" i="36" s="1"/>
  <c r="K18" i="36" s="1"/>
  <c r="L19" i="36" s="1"/>
  <c r="M20" i="36" s="1"/>
  <c r="N21" i="36" s="1"/>
  <c r="O22" i="36" s="1"/>
  <c r="P23" i="36" s="1"/>
  <c r="Q24" i="36" s="1"/>
  <c r="R25" i="36" s="1"/>
  <c r="S26" i="36" s="1"/>
  <c r="T27" i="36" s="1"/>
  <c r="U28" i="36" s="1"/>
  <c r="V29" i="36" s="1"/>
  <c r="W30" i="36" s="1"/>
  <c r="X31" i="36" s="1"/>
  <c r="Y32" i="36" s="1"/>
  <c r="Z33" i="36" s="1"/>
  <c r="AA34" i="36" s="1"/>
  <c r="AB35" i="36" s="1"/>
  <c r="AC36" i="36" s="1"/>
  <c r="AD37" i="36" s="1"/>
  <c r="AE38" i="36" s="1"/>
  <c r="AF39" i="36" s="1"/>
  <c r="AG40" i="36" s="1"/>
  <c r="AH41" i="36" s="1"/>
  <c r="AI42" i="36" s="1"/>
  <c r="AJ43" i="36" s="1"/>
  <c r="AK44" i="36" s="1"/>
  <c r="AL45" i="36" s="1"/>
  <c r="AM46" i="36" s="1"/>
  <c r="AN47" i="36" s="1"/>
  <c r="AO48" i="36" s="1"/>
  <c r="AP49" i="36" s="1"/>
  <c r="AQ50" i="36" s="1"/>
  <c r="AR51" i="36" s="1"/>
  <c r="AS52" i="36" s="1"/>
  <c r="AT53" i="36" s="1"/>
  <c r="AU54" i="36" s="1"/>
  <c r="AV55" i="36" s="1"/>
  <c r="AW56" i="36" s="1"/>
  <c r="BC17" i="36"/>
  <c r="BD18" i="36" s="1"/>
  <c r="BE19" i="36" s="1"/>
  <c r="BF20" i="36" s="1"/>
  <c r="BG21" i="36" s="1"/>
  <c r="BH22" i="36" s="1"/>
  <c r="BI23" i="36" s="1"/>
  <c r="BJ24" i="36" s="1"/>
  <c r="BK25" i="36" s="1"/>
  <c r="BL26" i="36" s="1"/>
  <c r="BM27" i="36" s="1"/>
  <c r="BN28" i="36" s="1"/>
  <c r="BO29" i="36" s="1"/>
  <c r="BP30" i="36" s="1"/>
  <c r="BQ31" i="36" s="1"/>
  <c r="BR32" i="36" s="1"/>
  <c r="BS33" i="36" s="1"/>
  <c r="BT34" i="36" s="1"/>
  <c r="BU35" i="36" s="1"/>
  <c r="BV36" i="36" s="1"/>
  <c r="BW37" i="36" s="1"/>
  <c r="BX38" i="36" s="1"/>
  <c r="BY39" i="36" s="1"/>
  <c r="BZ40" i="36" s="1"/>
  <c r="CA41" i="36" s="1"/>
  <c r="CB42" i="36" s="1"/>
  <c r="CC43" i="36" s="1"/>
  <c r="CD44" i="36" s="1"/>
  <c r="CE45" i="36" s="1"/>
  <c r="CF46" i="36" s="1"/>
  <c r="CG47" i="36" s="1"/>
  <c r="CH48" i="36" s="1"/>
  <c r="CI49" i="36" s="1"/>
  <c r="CJ50" i="36" s="1"/>
  <c r="CK51" i="36" s="1"/>
  <c r="CL52" i="36" s="1"/>
  <c r="CM53" i="36" s="1"/>
  <c r="CN54" i="36" s="1"/>
  <c r="CO55" i="36" s="1"/>
  <c r="CP56" i="36" s="1"/>
  <c r="BA13" i="34"/>
  <c r="BB14" i="34" s="1"/>
  <c r="EQ15" i="34"/>
  <c r="EQ17" i="34"/>
  <c r="EQ31" i="34"/>
  <c r="D11" i="34"/>
  <c r="E12" i="34" s="1"/>
  <c r="BA14" i="34"/>
  <c r="BB15" i="34" s="1"/>
  <c r="BA12" i="34"/>
  <c r="BB13" i="34" s="1"/>
  <c r="D10" i="34"/>
  <c r="E11" i="34" s="1"/>
  <c r="CV14" i="34"/>
  <c r="CW15" i="34" s="1"/>
  <c r="D12" i="34"/>
  <c r="E13" i="34" s="1"/>
  <c r="D15" i="34"/>
  <c r="E16" i="34" s="1"/>
  <c r="BA15" i="34"/>
  <c r="BB16" i="34" s="1"/>
  <c r="D14" i="34"/>
  <c r="E15" i="34" s="1"/>
  <c r="EQ55" i="34"/>
  <c r="EQ52" i="34"/>
  <c r="EQ56" i="34"/>
  <c r="EQ54" i="34"/>
  <c r="EQ53" i="34"/>
  <c r="EQ48" i="34"/>
  <c r="EQ50" i="34"/>
  <c r="EQ51" i="34"/>
  <c r="EQ47" i="34"/>
  <c r="EQ42" i="34"/>
  <c r="EQ49" i="34"/>
  <c r="EQ43" i="34"/>
  <c r="EQ41" i="34"/>
  <c r="EQ44" i="34"/>
  <c r="EQ39" i="34"/>
  <c r="EQ45" i="34"/>
  <c r="EQ30" i="34"/>
  <c r="EQ29" i="34"/>
  <c r="EQ36" i="34"/>
  <c r="EQ46" i="34"/>
  <c r="EQ38" i="34"/>
  <c r="EQ40" i="34"/>
  <c r="EQ37" i="34"/>
  <c r="EQ26" i="34"/>
  <c r="EQ35" i="34"/>
  <c r="EQ28" i="34"/>
  <c r="EQ25" i="34"/>
  <c r="EQ32" i="34"/>
  <c r="EQ16" i="34"/>
  <c r="EQ14" i="34"/>
  <c r="EQ13" i="34"/>
  <c r="EQ27" i="34"/>
  <c r="EQ23" i="34"/>
  <c r="EQ20" i="34"/>
  <c r="EQ33" i="34"/>
  <c r="EQ24" i="34"/>
  <c r="EQ19" i="34"/>
  <c r="D13" i="34"/>
  <c r="E14" i="34" s="1"/>
  <c r="EQ34" i="34"/>
  <c r="CV15" i="34"/>
  <c r="CW16" i="34" s="1"/>
  <c r="BA13" i="33"/>
  <c r="BB14" i="33" s="1"/>
  <c r="BC15" i="33" s="1"/>
  <c r="BD16" i="33" s="1"/>
  <c r="BE17" i="33" s="1"/>
  <c r="BF18" i="33" s="1"/>
  <c r="BG19" i="33" s="1"/>
  <c r="BH20" i="33" s="1"/>
  <c r="BI21" i="33" s="1"/>
  <c r="BJ22" i="33" s="1"/>
  <c r="BK23" i="33" s="1"/>
  <c r="BL24" i="33" s="1"/>
  <c r="BM25" i="33" s="1"/>
  <c r="BN26" i="33" s="1"/>
  <c r="BO27" i="33" s="1"/>
  <c r="BP28" i="33" s="1"/>
  <c r="BQ29" i="33" s="1"/>
  <c r="BR30" i="33" s="1"/>
  <c r="BS31" i="33" s="1"/>
  <c r="BT32" i="33" s="1"/>
  <c r="BU33" i="33" s="1"/>
  <c r="BV34" i="33" s="1"/>
  <c r="BW35" i="33" s="1"/>
  <c r="BX36" i="33" s="1"/>
  <c r="BY37" i="33" s="1"/>
  <c r="BZ38" i="33" s="1"/>
  <c r="CA39" i="33" s="1"/>
  <c r="CB40" i="33" s="1"/>
  <c r="CC41" i="33" s="1"/>
  <c r="CD42" i="33" s="1"/>
  <c r="CE43" i="33" s="1"/>
  <c r="CF44" i="33" s="1"/>
  <c r="CG45" i="33" s="1"/>
  <c r="CH46" i="33" s="1"/>
  <c r="CI47" i="33" s="1"/>
  <c r="CJ48" i="33" s="1"/>
  <c r="CK49" i="33" s="1"/>
  <c r="CL50" i="33" s="1"/>
  <c r="CM51" i="33" s="1"/>
  <c r="CN52" i="33" s="1"/>
  <c r="CO53" i="33" s="1"/>
  <c r="CP54" i="33" s="1"/>
  <c r="CQ55" i="33" s="1"/>
  <c r="CR56" i="33" s="1"/>
  <c r="BA14" i="33"/>
  <c r="BB15" i="33" s="1"/>
  <c r="BC16" i="33" s="1"/>
  <c r="BD17" i="33" s="1"/>
  <c r="BE18" i="33" s="1"/>
  <c r="BF19" i="33" s="1"/>
  <c r="BG20" i="33" s="1"/>
  <c r="BH21" i="33" s="1"/>
  <c r="BI22" i="33" s="1"/>
  <c r="BJ23" i="33" s="1"/>
  <c r="BK24" i="33" s="1"/>
  <c r="BL25" i="33" s="1"/>
  <c r="BM26" i="33" s="1"/>
  <c r="BN27" i="33" s="1"/>
  <c r="BO28" i="33" s="1"/>
  <c r="BP29" i="33" s="1"/>
  <c r="BQ30" i="33" s="1"/>
  <c r="BR31" i="33" s="1"/>
  <c r="BS32" i="33" s="1"/>
  <c r="BT33" i="33" s="1"/>
  <c r="BU34" i="33" s="1"/>
  <c r="BV35" i="33" s="1"/>
  <c r="BW36" i="33" s="1"/>
  <c r="BX37" i="33" s="1"/>
  <c r="BY38" i="33" s="1"/>
  <c r="BZ39" i="33" s="1"/>
  <c r="CA40" i="33" s="1"/>
  <c r="CB41" i="33" s="1"/>
  <c r="CC42" i="33" s="1"/>
  <c r="CD43" i="33" s="1"/>
  <c r="CE44" i="33" s="1"/>
  <c r="CF45" i="33" s="1"/>
  <c r="CG46" i="33" s="1"/>
  <c r="CH47" i="33" s="1"/>
  <c r="CI48" i="33" s="1"/>
  <c r="CJ49" i="33" s="1"/>
  <c r="CK50" i="33" s="1"/>
  <c r="CL51" i="33" s="1"/>
  <c r="CM52" i="33" s="1"/>
  <c r="CN53" i="33" s="1"/>
  <c r="CO54" i="33" s="1"/>
  <c r="CP55" i="33" s="1"/>
  <c r="CQ56" i="33" s="1"/>
  <c r="D10" i="33"/>
  <c r="E11" i="33" s="1"/>
  <c r="F12" i="33" s="1"/>
  <c r="G13" i="33" s="1"/>
  <c r="H14" i="33" s="1"/>
  <c r="I15" i="33" s="1"/>
  <c r="J16" i="33" s="1"/>
  <c r="K17" i="33" s="1"/>
  <c r="L18" i="33" s="1"/>
  <c r="M19" i="33" s="1"/>
  <c r="N20" i="33" s="1"/>
  <c r="O21" i="33" s="1"/>
  <c r="P22" i="33" s="1"/>
  <c r="Q23" i="33" s="1"/>
  <c r="R24" i="33" s="1"/>
  <c r="S25" i="33" s="1"/>
  <c r="T26" i="33" s="1"/>
  <c r="U27" i="33" s="1"/>
  <c r="V28" i="33" s="1"/>
  <c r="W29" i="33" s="1"/>
  <c r="X30" i="33" s="1"/>
  <c r="Y31" i="33" s="1"/>
  <c r="Z32" i="33" s="1"/>
  <c r="AA33" i="33" s="1"/>
  <c r="AB34" i="33" s="1"/>
  <c r="AC35" i="33" s="1"/>
  <c r="AD36" i="33" s="1"/>
  <c r="AE37" i="33" s="1"/>
  <c r="AF38" i="33" s="1"/>
  <c r="AG39" i="33" s="1"/>
  <c r="AH40" i="33" s="1"/>
  <c r="AI41" i="33" s="1"/>
  <c r="AJ42" i="33" s="1"/>
  <c r="AK43" i="33" s="1"/>
  <c r="AL44" i="33" s="1"/>
  <c r="AM45" i="33" s="1"/>
  <c r="AN46" i="33" s="1"/>
  <c r="AO47" i="33" s="1"/>
  <c r="AP48" i="33" s="1"/>
  <c r="AQ49" i="33" s="1"/>
  <c r="AR50" i="33" s="1"/>
  <c r="AS51" i="33" s="1"/>
  <c r="AT52" i="33" s="1"/>
  <c r="AU53" i="33" s="1"/>
  <c r="AV54" i="33" s="1"/>
  <c r="AW55" i="33" s="1"/>
  <c r="AX56" i="33" s="1"/>
  <c r="BA12" i="33"/>
  <c r="BB13" i="33" s="1"/>
  <c r="BC14" i="33" s="1"/>
  <c r="CT13" i="33"/>
  <c r="EQ30" i="33"/>
  <c r="EQ29" i="33"/>
  <c r="EQ22" i="33"/>
  <c r="EQ15" i="33"/>
  <c r="EQ27" i="33"/>
  <c r="EQ32" i="33"/>
  <c r="EQ38" i="33"/>
  <c r="EQ14" i="33"/>
  <c r="EQ16" i="33"/>
  <c r="EQ13" i="33"/>
  <c r="EQ11" i="33"/>
  <c r="BA15" i="33"/>
  <c r="BB16" i="33" s="1"/>
  <c r="EQ17" i="33"/>
  <c r="EQ26" i="33"/>
  <c r="D14" i="33"/>
  <c r="E15" i="33" s="1"/>
  <c r="D15" i="33"/>
  <c r="E16" i="33" s="1"/>
  <c r="EQ28" i="33"/>
  <c r="EQ31" i="33"/>
  <c r="EQ33" i="33"/>
  <c r="EQ40" i="33"/>
  <c r="D12" i="33"/>
  <c r="E13" i="33" s="1"/>
  <c r="CV14" i="33"/>
  <c r="CW15" i="33" s="1"/>
  <c r="EQ19" i="33"/>
  <c r="EQ24" i="33"/>
  <c r="EQ55" i="33"/>
  <c r="EQ52" i="33"/>
  <c r="EQ56" i="33"/>
  <c r="EQ54" i="33"/>
  <c r="EQ50" i="33"/>
  <c r="EQ49" i="33"/>
  <c r="EQ53" i="33"/>
  <c r="EQ51" i="33"/>
  <c r="EQ44" i="33"/>
  <c r="EQ46" i="33"/>
  <c r="EQ45" i="33"/>
  <c r="EQ41" i="33"/>
  <c r="EQ47" i="33"/>
  <c r="EQ43" i="33"/>
  <c r="EQ48" i="33"/>
  <c r="EQ42" i="33"/>
  <c r="EQ39" i="33"/>
  <c r="EQ36" i="33"/>
  <c r="D11" i="33"/>
  <c r="E12" i="33" s="1"/>
  <c r="EQ18" i="33"/>
  <c r="EQ25" i="33"/>
  <c r="EQ37" i="33"/>
  <c r="D13" i="33"/>
  <c r="E14" i="33" s="1"/>
  <c r="CV15" i="33"/>
  <c r="CW16" i="33" s="1"/>
  <c r="EQ20" i="33"/>
  <c r="EQ23" i="33"/>
  <c r="EQ35" i="33"/>
  <c r="F10" i="2"/>
  <c r="CT7" i="10"/>
  <c r="AY7" i="10"/>
  <c r="F8" i="2"/>
  <c r="F7" i="2"/>
  <c r="R64" i="3"/>
  <c r="CV43" i="34" s="1"/>
  <c r="CW44" i="34" s="1"/>
  <c r="R46" i="3"/>
  <c r="CV25" i="33" s="1"/>
  <c r="CW26" i="33" s="1"/>
  <c r="CX27" i="33" s="1"/>
  <c r="CY28" i="33" s="1"/>
  <c r="CZ29" i="33" s="1"/>
  <c r="DA30" i="33" s="1"/>
  <c r="DB31" i="33" s="1"/>
  <c r="DC32" i="33" s="1"/>
  <c r="DD33" i="33" s="1"/>
  <c r="DE34" i="33" s="1"/>
  <c r="DF35" i="33" s="1"/>
  <c r="DG36" i="33" s="1"/>
  <c r="DH37" i="33" s="1"/>
  <c r="DI38" i="33" s="1"/>
  <c r="DJ39" i="33" s="1"/>
  <c r="DK40" i="33" s="1"/>
  <c r="DL41" i="33" s="1"/>
  <c r="DM42" i="33" s="1"/>
  <c r="DN43" i="33" s="1"/>
  <c r="DO44" i="33" s="1"/>
  <c r="DP45" i="33" s="1"/>
  <c r="DQ46" i="33" s="1"/>
  <c r="DR47" i="33" s="1"/>
  <c r="DS48" i="33" s="1"/>
  <c r="DT49" i="33" s="1"/>
  <c r="DU50" i="33" s="1"/>
  <c r="DV51" i="33" s="1"/>
  <c r="DW52" i="33" s="1"/>
  <c r="DX53" i="33" s="1"/>
  <c r="DY54" i="33" s="1"/>
  <c r="DZ55" i="33" s="1"/>
  <c r="EA56" i="33" s="1"/>
  <c r="Q63" i="3"/>
  <c r="BA42" i="34" s="1"/>
  <c r="BB43" i="34" s="1"/>
  <c r="P48" i="3"/>
  <c r="P44" i="3"/>
  <c r="D23" i="33" s="1"/>
  <c r="E24" i="33" s="1"/>
  <c r="P37" i="3"/>
  <c r="P31" i="3"/>
  <c r="AE32" i="22"/>
  <c r="AE31" i="22"/>
  <c r="AE30" i="22"/>
  <c r="AD32" i="22"/>
  <c r="R77" i="3" s="1"/>
  <c r="AD31" i="22"/>
  <c r="Q74" i="3" s="1"/>
  <c r="AB32" i="22"/>
  <c r="R65" i="3" s="1"/>
  <c r="AB31" i="22"/>
  <c r="Q62" i="3" s="1"/>
  <c r="AB30" i="22"/>
  <c r="P63" i="3" s="1"/>
  <c r="Y30" i="22"/>
  <c r="P51" i="3" s="1"/>
  <c r="X32" i="22"/>
  <c r="R42" i="3" s="1"/>
  <c r="X31" i="22"/>
  <c r="Q46" i="3" s="1"/>
  <c r="X30" i="22"/>
  <c r="P45" i="3" s="1"/>
  <c r="W32" i="22"/>
  <c r="R38" i="3" s="1"/>
  <c r="W31" i="22"/>
  <c r="Q38" i="3" s="1"/>
  <c r="W30" i="22"/>
  <c r="P38" i="3" s="1"/>
  <c r="AN24" i="32"/>
  <c r="AN23" i="32"/>
  <c r="AN22" i="32"/>
  <c r="AJ24" i="32"/>
  <c r="AC32" i="22" s="1"/>
  <c r="R68" i="3" s="1"/>
  <c r="AJ23" i="32"/>
  <c r="AC31" i="22" s="1"/>
  <c r="AJ22" i="32"/>
  <c r="AD30" i="22" s="1"/>
  <c r="P72" i="3" s="1"/>
  <c r="AF24" i="32"/>
  <c r="AA32" i="22" s="1"/>
  <c r="AF23" i="32"/>
  <c r="AA31" i="22" s="1"/>
  <c r="Q58" i="3" s="1"/>
  <c r="AF22" i="32"/>
  <c r="AA30" i="22" s="1"/>
  <c r="AB24" i="32"/>
  <c r="Z32" i="22" s="1"/>
  <c r="AB23" i="32"/>
  <c r="Z31" i="22" s="1"/>
  <c r="Q53" i="3" s="1"/>
  <c r="AB22" i="32"/>
  <c r="Z30" i="22" s="1"/>
  <c r="X24" i="32"/>
  <c r="X23" i="32"/>
  <c r="X22" i="32"/>
  <c r="T15" i="32"/>
  <c r="U16" i="32"/>
  <c r="V16" i="32"/>
  <c r="W16" i="32"/>
  <c r="X16" i="32"/>
  <c r="Y16" i="32"/>
  <c r="Z16" i="32"/>
  <c r="AA16" i="32"/>
  <c r="AB16" i="32"/>
  <c r="AC16" i="32"/>
  <c r="AD16" i="32"/>
  <c r="AE16" i="32"/>
  <c r="AF16" i="32"/>
  <c r="AG16" i="32"/>
  <c r="AH16" i="32"/>
  <c r="AI16" i="32"/>
  <c r="AJ16" i="32"/>
  <c r="AK16" i="32"/>
  <c r="AL16" i="32"/>
  <c r="AM16" i="32"/>
  <c r="AN16" i="32"/>
  <c r="AO16" i="32"/>
  <c r="AP16" i="32"/>
  <c r="AQ16" i="32"/>
  <c r="T17" i="32"/>
  <c r="T16" i="32" s="1"/>
  <c r="T18" i="32"/>
  <c r="T19" i="32"/>
  <c r="T20" i="32"/>
  <c r="S21" i="32"/>
  <c r="U21" i="32"/>
  <c r="V21" i="32"/>
  <c r="W21" i="32"/>
  <c r="X21" i="32"/>
  <c r="Y21" i="32"/>
  <c r="Z21" i="32"/>
  <c r="AA21" i="32"/>
  <c r="AB21" i="32"/>
  <c r="AC21" i="32"/>
  <c r="AD21" i="32"/>
  <c r="AE21" i="32"/>
  <c r="AF21" i="32"/>
  <c r="AG21" i="32"/>
  <c r="AH21" i="32"/>
  <c r="AI21" i="32"/>
  <c r="AJ21" i="32"/>
  <c r="AK21" i="32"/>
  <c r="AL21" i="32"/>
  <c r="AM21" i="32"/>
  <c r="AN21" i="32"/>
  <c r="AO21" i="32"/>
  <c r="AP21" i="32"/>
  <c r="AQ21" i="32"/>
  <c r="T25" i="32"/>
  <c r="T21" i="32" s="1"/>
  <c r="T26" i="32"/>
  <c r="T27" i="32"/>
  <c r="T28" i="32"/>
  <c r="T29" i="32"/>
  <c r="T30" i="32"/>
  <c r="T31" i="32"/>
  <c r="T32" i="32"/>
  <c r="T33" i="32"/>
  <c r="T34" i="32"/>
  <c r="T35" i="32"/>
  <c r="T36" i="32"/>
  <c r="T37" i="32"/>
  <c r="T38" i="32"/>
  <c r="T39" i="32"/>
  <c r="T40" i="32"/>
  <c r="T41" i="32"/>
  <c r="T42" i="32"/>
  <c r="T43" i="32"/>
  <c r="T44" i="32"/>
  <c r="T45" i="32"/>
  <c r="T46" i="32"/>
  <c r="T47" i="32"/>
  <c r="T48" i="32"/>
  <c r="T49" i="32"/>
  <c r="T50" i="32"/>
  <c r="T51" i="32"/>
  <c r="T52" i="32"/>
  <c r="T53" i="32"/>
  <c r="T54" i="32"/>
  <c r="T55" i="32"/>
  <c r="T56" i="32"/>
  <c r="T57" i="32"/>
  <c r="T58" i="32"/>
  <c r="T59" i="32"/>
  <c r="Q36" i="3"/>
  <c r="R36" i="3"/>
  <c r="Q34" i="3"/>
  <c r="Q33" i="3"/>
  <c r="AY11" i="33" l="1"/>
  <c r="AY16" i="37"/>
  <c r="AY13" i="37"/>
  <c r="AY14" i="37"/>
  <c r="AY15" i="37"/>
  <c r="Q71" i="3"/>
  <c r="BA50" i="37" s="1"/>
  <c r="BB51" i="37" s="1"/>
  <c r="BC52" i="37" s="1"/>
  <c r="BD53" i="37" s="1"/>
  <c r="BE54" i="37" s="1"/>
  <c r="BF55" i="37" s="1"/>
  <c r="BG56" i="37" s="1"/>
  <c r="Q70" i="3"/>
  <c r="Q73" i="3"/>
  <c r="AC30" i="22"/>
  <c r="P68" i="3" s="1"/>
  <c r="D47" i="36" s="1"/>
  <c r="E48" i="36" s="1"/>
  <c r="F49" i="36" s="1"/>
  <c r="G50" i="36" s="1"/>
  <c r="H51" i="36" s="1"/>
  <c r="I52" i="36" s="1"/>
  <c r="J53" i="36" s="1"/>
  <c r="K54" i="36" s="1"/>
  <c r="L55" i="36" s="1"/>
  <c r="M56" i="36" s="1"/>
  <c r="R72" i="3"/>
  <c r="BA53" i="37"/>
  <c r="BB54" i="37" s="1"/>
  <c r="BC55" i="37" s="1"/>
  <c r="BD56" i="37" s="1"/>
  <c r="BA53" i="36"/>
  <c r="BB54" i="36" s="1"/>
  <c r="BC55" i="36" s="1"/>
  <c r="BD56" i="36" s="1"/>
  <c r="BA53" i="33"/>
  <c r="BB54" i="33" s="1"/>
  <c r="BA53" i="34"/>
  <c r="BB54" i="34" s="1"/>
  <c r="CV56" i="37"/>
  <c r="CV56" i="36"/>
  <c r="CV56" i="34"/>
  <c r="CV56" i="33"/>
  <c r="D47" i="33"/>
  <c r="E48" i="33" s="1"/>
  <c r="D47" i="34"/>
  <c r="E48" i="34" s="1"/>
  <c r="F49" i="34" s="1"/>
  <c r="G50" i="34" s="1"/>
  <c r="H51" i="34" s="1"/>
  <c r="I52" i="34" s="1"/>
  <c r="J53" i="34" s="1"/>
  <c r="K54" i="34" s="1"/>
  <c r="L55" i="34" s="1"/>
  <c r="M56" i="34" s="1"/>
  <c r="D51" i="37"/>
  <c r="E52" i="37" s="1"/>
  <c r="F53" i="37" s="1"/>
  <c r="G54" i="37" s="1"/>
  <c r="H55" i="37" s="1"/>
  <c r="I56" i="37" s="1"/>
  <c r="D51" i="36"/>
  <c r="E52" i="36" s="1"/>
  <c r="F53" i="36" s="1"/>
  <c r="G54" i="36" s="1"/>
  <c r="H55" i="36" s="1"/>
  <c r="I56" i="36" s="1"/>
  <c r="D51" i="33"/>
  <c r="E52" i="33" s="1"/>
  <c r="D51" i="34"/>
  <c r="E52" i="34" s="1"/>
  <c r="F53" i="34" s="1"/>
  <c r="G54" i="34" s="1"/>
  <c r="H55" i="34" s="1"/>
  <c r="I56" i="34" s="1"/>
  <c r="BA50" i="34"/>
  <c r="BB51" i="34" s="1"/>
  <c r="BC52" i="34" s="1"/>
  <c r="BD53" i="34" s="1"/>
  <c r="BE54" i="34" s="1"/>
  <c r="BF55" i="34" s="1"/>
  <c r="BG56" i="34" s="1"/>
  <c r="BA50" i="33"/>
  <c r="BB51" i="33" s="1"/>
  <c r="CV47" i="37"/>
  <c r="CW48" i="37" s="1"/>
  <c r="CX49" i="37" s="1"/>
  <c r="CY50" i="37" s="1"/>
  <c r="CZ51" i="37" s="1"/>
  <c r="DA52" i="37" s="1"/>
  <c r="DB53" i="37" s="1"/>
  <c r="DC54" i="37" s="1"/>
  <c r="DD55" i="37" s="1"/>
  <c r="DE56" i="37" s="1"/>
  <c r="CV47" i="36"/>
  <c r="CW48" i="36" s="1"/>
  <c r="CX49" i="36" s="1"/>
  <c r="CY50" i="36" s="1"/>
  <c r="CZ51" i="36" s="1"/>
  <c r="DA52" i="36" s="1"/>
  <c r="DB53" i="36" s="1"/>
  <c r="DC54" i="36" s="1"/>
  <c r="DD55" i="36" s="1"/>
  <c r="DE56" i="36" s="1"/>
  <c r="CV47" i="34"/>
  <c r="CW48" i="34" s="1"/>
  <c r="CV47" i="33"/>
  <c r="CW48" i="33" s="1"/>
  <c r="BA52" i="37"/>
  <c r="BB53" i="37" s="1"/>
  <c r="BC54" i="37" s="1"/>
  <c r="BD55" i="37" s="1"/>
  <c r="BE56" i="37" s="1"/>
  <c r="BA52" i="36"/>
  <c r="BB53" i="36" s="1"/>
  <c r="BC54" i="36" s="1"/>
  <c r="BD55" i="36" s="1"/>
  <c r="BE56" i="36" s="1"/>
  <c r="P75" i="3"/>
  <c r="Q69" i="3"/>
  <c r="R73" i="3"/>
  <c r="CV51" i="37"/>
  <c r="CW52" i="37" s="1"/>
  <c r="CX53" i="37" s="1"/>
  <c r="CY54" i="37" s="1"/>
  <c r="CZ55" i="37" s="1"/>
  <c r="DA56" i="37" s="1"/>
  <c r="CV51" i="36"/>
  <c r="CW52" i="36" s="1"/>
  <c r="CX53" i="36" s="1"/>
  <c r="CY54" i="36" s="1"/>
  <c r="CZ55" i="36" s="1"/>
  <c r="DA56" i="36" s="1"/>
  <c r="P74" i="3"/>
  <c r="Q68" i="3"/>
  <c r="R74" i="3"/>
  <c r="CV51" i="34"/>
  <c r="CW52" i="34" s="1"/>
  <c r="CX53" i="34" s="1"/>
  <c r="CY54" i="34" s="1"/>
  <c r="CZ55" i="34" s="1"/>
  <c r="DA56" i="34" s="1"/>
  <c r="P73" i="3"/>
  <c r="Q72" i="3"/>
  <c r="R67" i="3"/>
  <c r="R75" i="3"/>
  <c r="BA52" i="33"/>
  <c r="BB53" i="33" s="1"/>
  <c r="BC54" i="33" s="1"/>
  <c r="BD55" i="33" s="1"/>
  <c r="BE56" i="33" s="1"/>
  <c r="P70" i="3"/>
  <c r="P77" i="3"/>
  <c r="Q77" i="3"/>
  <c r="R71" i="3"/>
  <c r="R76" i="3"/>
  <c r="BA49" i="36"/>
  <c r="BB50" i="36" s="1"/>
  <c r="BC51" i="36" s="1"/>
  <c r="BD52" i="36" s="1"/>
  <c r="BE53" i="36" s="1"/>
  <c r="BF54" i="36" s="1"/>
  <c r="BG55" i="36" s="1"/>
  <c r="BH56" i="36" s="1"/>
  <c r="BA49" i="37"/>
  <c r="BB50" i="37" s="1"/>
  <c r="BC51" i="37" s="1"/>
  <c r="BD52" i="37" s="1"/>
  <c r="BE53" i="37" s="1"/>
  <c r="BF54" i="37" s="1"/>
  <c r="BG55" i="37" s="1"/>
  <c r="BH56" i="37" s="1"/>
  <c r="BA49" i="34"/>
  <c r="BB50" i="34" s="1"/>
  <c r="P69" i="3"/>
  <c r="Q76" i="3"/>
  <c r="R70" i="3"/>
  <c r="Q67" i="3"/>
  <c r="Q75" i="3"/>
  <c r="R69" i="3"/>
  <c r="CV51" i="33"/>
  <c r="CW52" i="33" s="1"/>
  <c r="BA52" i="34"/>
  <c r="BB53" i="34" s="1"/>
  <c r="BC54" i="34" s="1"/>
  <c r="BD55" i="34" s="1"/>
  <c r="BE56" i="34" s="1"/>
  <c r="P76" i="3"/>
  <c r="BA49" i="33"/>
  <c r="BB50" i="33" s="1"/>
  <c r="P60" i="3"/>
  <c r="D39" i="34" s="1"/>
  <c r="E40" i="34" s="1"/>
  <c r="F41" i="34" s="1"/>
  <c r="G42" i="34" s="1"/>
  <c r="H43" i="34" s="1"/>
  <c r="I44" i="34" s="1"/>
  <c r="J45" i="34" s="1"/>
  <c r="K46" i="34" s="1"/>
  <c r="L47" i="34" s="1"/>
  <c r="M48" i="34" s="1"/>
  <c r="N49" i="34" s="1"/>
  <c r="O50" i="34" s="1"/>
  <c r="P51" i="34" s="1"/>
  <c r="Q52" i="34" s="1"/>
  <c r="R53" i="34" s="1"/>
  <c r="S54" i="34" s="1"/>
  <c r="T55" i="34" s="1"/>
  <c r="U56" i="34" s="1"/>
  <c r="P58" i="3"/>
  <c r="D37" i="36" s="1"/>
  <c r="E38" i="36" s="1"/>
  <c r="F39" i="36" s="1"/>
  <c r="G40" i="36" s="1"/>
  <c r="H41" i="36" s="1"/>
  <c r="I42" i="36" s="1"/>
  <c r="J43" i="36" s="1"/>
  <c r="K44" i="36" s="1"/>
  <c r="L45" i="36" s="1"/>
  <c r="M46" i="36" s="1"/>
  <c r="N47" i="36" s="1"/>
  <c r="O48" i="36" s="1"/>
  <c r="P49" i="36" s="1"/>
  <c r="Q50" i="36" s="1"/>
  <c r="R51" i="36" s="1"/>
  <c r="S52" i="36" s="1"/>
  <c r="T53" i="36" s="1"/>
  <c r="U54" i="36" s="1"/>
  <c r="V55" i="36" s="1"/>
  <c r="W56" i="36" s="1"/>
  <c r="P59" i="3"/>
  <c r="D38" i="34" s="1"/>
  <c r="E39" i="34" s="1"/>
  <c r="R58" i="3"/>
  <c r="CV37" i="37" s="1"/>
  <c r="CW38" i="37" s="1"/>
  <c r="CX39" i="37" s="1"/>
  <c r="CY40" i="37" s="1"/>
  <c r="CZ41" i="37" s="1"/>
  <c r="DA42" i="37" s="1"/>
  <c r="DB43" i="37" s="1"/>
  <c r="DC44" i="37" s="1"/>
  <c r="DD45" i="37" s="1"/>
  <c r="DE46" i="37" s="1"/>
  <c r="DF47" i="37" s="1"/>
  <c r="DG48" i="37" s="1"/>
  <c r="DH49" i="37" s="1"/>
  <c r="DI50" i="37" s="1"/>
  <c r="DJ51" i="37" s="1"/>
  <c r="DK52" i="37" s="1"/>
  <c r="DL53" i="37" s="1"/>
  <c r="DM54" i="37" s="1"/>
  <c r="DN55" i="37" s="1"/>
  <c r="DO56" i="37" s="1"/>
  <c r="R59" i="3"/>
  <c r="CV38" i="33" s="1"/>
  <c r="CW39" i="33" s="1"/>
  <c r="R61" i="3"/>
  <c r="CV40" i="34" s="1"/>
  <c r="CW41" i="34" s="1"/>
  <c r="R57" i="3"/>
  <c r="P66" i="3"/>
  <c r="D45" i="34" s="1"/>
  <c r="E46" i="34" s="1"/>
  <c r="F47" i="34" s="1"/>
  <c r="G48" i="34" s="1"/>
  <c r="H49" i="34" s="1"/>
  <c r="I50" i="34" s="1"/>
  <c r="J51" i="34" s="1"/>
  <c r="K52" i="34" s="1"/>
  <c r="L53" i="34" s="1"/>
  <c r="M54" i="34" s="1"/>
  <c r="N55" i="34" s="1"/>
  <c r="O56" i="34" s="1"/>
  <c r="Q66" i="3"/>
  <c r="BA45" i="34" s="1"/>
  <c r="BB46" i="34" s="1"/>
  <c r="BC47" i="34" s="1"/>
  <c r="BD48" i="34" s="1"/>
  <c r="BE49" i="34" s="1"/>
  <c r="BF50" i="34" s="1"/>
  <c r="BG51" i="34" s="1"/>
  <c r="BH52" i="34" s="1"/>
  <c r="BI53" i="34" s="1"/>
  <c r="BJ54" i="34" s="1"/>
  <c r="BK55" i="34" s="1"/>
  <c r="BL56" i="34" s="1"/>
  <c r="Q65" i="3"/>
  <c r="BA44" i="33" s="1"/>
  <c r="BB45" i="33" s="1"/>
  <c r="R63" i="3"/>
  <c r="CV42" i="34" s="1"/>
  <c r="CW43" i="34" s="1"/>
  <c r="CV37" i="36"/>
  <c r="CW38" i="36" s="1"/>
  <c r="CX39" i="36" s="1"/>
  <c r="CY40" i="36" s="1"/>
  <c r="CZ41" i="36" s="1"/>
  <c r="DA42" i="36" s="1"/>
  <c r="DB43" i="36" s="1"/>
  <c r="DC44" i="36" s="1"/>
  <c r="DD45" i="36" s="1"/>
  <c r="DE46" i="36" s="1"/>
  <c r="DF47" i="36" s="1"/>
  <c r="DG48" i="36" s="1"/>
  <c r="DH49" i="36" s="1"/>
  <c r="DI50" i="36" s="1"/>
  <c r="DJ51" i="36" s="1"/>
  <c r="DK52" i="36" s="1"/>
  <c r="DL53" i="36" s="1"/>
  <c r="DM54" i="36" s="1"/>
  <c r="DN55" i="36" s="1"/>
  <c r="DO56" i="36" s="1"/>
  <c r="D39" i="36"/>
  <c r="E40" i="36" s="1"/>
  <c r="F41" i="36" s="1"/>
  <c r="G42" i="36" s="1"/>
  <c r="H43" i="36" s="1"/>
  <c r="I44" i="36" s="1"/>
  <c r="J45" i="36" s="1"/>
  <c r="K46" i="36" s="1"/>
  <c r="L47" i="36" s="1"/>
  <c r="M48" i="36" s="1"/>
  <c r="N49" i="36" s="1"/>
  <c r="O50" i="36" s="1"/>
  <c r="P51" i="36" s="1"/>
  <c r="Q52" i="36" s="1"/>
  <c r="R53" i="36" s="1"/>
  <c r="S54" i="36" s="1"/>
  <c r="T55" i="36" s="1"/>
  <c r="U56" i="36" s="1"/>
  <c r="D39" i="37"/>
  <c r="E40" i="37" s="1"/>
  <c r="F41" i="37" s="1"/>
  <c r="G42" i="37" s="1"/>
  <c r="H43" i="37" s="1"/>
  <c r="I44" i="37" s="1"/>
  <c r="J45" i="37" s="1"/>
  <c r="K46" i="37" s="1"/>
  <c r="L47" i="37" s="1"/>
  <c r="M48" i="37" s="1"/>
  <c r="N49" i="37" s="1"/>
  <c r="O50" i="37" s="1"/>
  <c r="P51" i="37" s="1"/>
  <c r="Q52" i="37" s="1"/>
  <c r="R53" i="37" s="1"/>
  <c r="S54" i="37" s="1"/>
  <c r="T55" i="37" s="1"/>
  <c r="U56" i="37" s="1"/>
  <c r="D39" i="33"/>
  <c r="E40" i="33" s="1"/>
  <c r="F41" i="33" s="1"/>
  <c r="G42" i="33" s="1"/>
  <c r="H43" i="33" s="1"/>
  <c r="I44" i="33" s="1"/>
  <c r="J45" i="33" s="1"/>
  <c r="K46" i="33" s="1"/>
  <c r="L47" i="33" s="1"/>
  <c r="M48" i="33" s="1"/>
  <c r="N49" i="33" s="1"/>
  <c r="O50" i="33" s="1"/>
  <c r="P51" i="33" s="1"/>
  <c r="Q52" i="33" s="1"/>
  <c r="R53" i="33" s="1"/>
  <c r="S54" i="33" s="1"/>
  <c r="T55" i="33" s="1"/>
  <c r="U56" i="33" s="1"/>
  <c r="BA37" i="36"/>
  <c r="BB38" i="36" s="1"/>
  <c r="BC39" i="36" s="1"/>
  <c r="BD40" i="36" s="1"/>
  <c r="BE41" i="36" s="1"/>
  <c r="BF42" i="36" s="1"/>
  <c r="BG43" i="36" s="1"/>
  <c r="BH44" i="36" s="1"/>
  <c r="BI45" i="36" s="1"/>
  <c r="BJ46" i="36" s="1"/>
  <c r="BK47" i="36" s="1"/>
  <c r="BL48" i="36" s="1"/>
  <c r="BM49" i="36" s="1"/>
  <c r="BN50" i="36" s="1"/>
  <c r="BO51" i="36" s="1"/>
  <c r="BP52" i="36" s="1"/>
  <c r="BQ53" i="36" s="1"/>
  <c r="BR54" i="36" s="1"/>
  <c r="BS55" i="36" s="1"/>
  <c r="BT56" i="36" s="1"/>
  <c r="BA37" i="37"/>
  <c r="BB38" i="37" s="1"/>
  <c r="BC39" i="37" s="1"/>
  <c r="BD40" i="37" s="1"/>
  <c r="BE41" i="37" s="1"/>
  <c r="BF42" i="37" s="1"/>
  <c r="BG43" i="37" s="1"/>
  <c r="BH44" i="37" s="1"/>
  <c r="BI45" i="37" s="1"/>
  <c r="BJ46" i="37" s="1"/>
  <c r="BK47" i="37" s="1"/>
  <c r="BL48" i="37" s="1"/>
  <c r="BM49" i="37" s="1"/>
  <c r="BN50" i="37" s="1"/>
  <c r="BO51" i="37" s="1"/>
  <c r="BP52" i="37" s="1"/>
  <c r="BQ53" i="37" s="1"/>
  <c r="BR54" i="37" s="1"/>
  <c r="BS55" i="37" s="1"/>
  <c r="BT56" i="37" s="1"/>
  <c r="BA37" i="34"/>
  <c r="BB38" i="34" s="1"/>
  <c r="BA37" i="33"/>
  <c r="BB38" i="33" s="1"/>
  <c r="D42" i="37"/>
  <c r="E43" i="37" s="1"/>
  <c r="F44" i="37" s="1"/>
  <c r="G45" i="37" s="1"/>
  <c r="H46" i="37" s="1"/>
  <c r="I47" i="37" s="1"/>
  <c r="J48" i="37" s="1"/>
  <c r="K49" i="37" s="1"/>
  <c r="L50" i="37" s="1"/>
  <c r="M51" i="37" s="1"/>
  <c r="N52" i="37" s="1"/>
  <c r="O53" i="37" s="1"/>
  <c r="P54" i="37" s="1"/>
  <c r="Q55" i="37" s="1"/>
  <c r="R56" i="37" s="1"/>
  <c r="D42" i="36"/>
  <c r="E43" i="36" s="1"/>
  <c r="F44" i="36" s="1"/>
  <c r="G45" i="36" s="1"/>
  <c r="H46" i="36" s="1"/>
  <c r="I47" i="36" s="1"/>
  <c r="J48" i="36" s="1"/>
  <c r="K49" i="36" s="1"/>
  <c r="L50" i="36" s="1"/>
  <c r="M51" i="36" s="1"/>
  <c r="N52" i="36" s="1"/>
  <c r="O53" i="36" s="1"/>
  <c r="P54" i="36" s="1"/>
  <c r="Q55" i="36" s="1"/>
  <c r="R56" i="36" s="1"/>
  <c r="D42" i="33"/>
  <c r="E43" i="33" s="1"/>
  <c r="F44" i="33" s="1"/>
  <c r="G45" i="33" s="1"/>
  <c r="H46" i="33" s="1"/>
  <c r="I47" i="33" s="1"/>
  <c r="J48" i="33" s="1"/>
  <c r="K49" i="33" s="1"/>
  <c r="L50" i="33" s="1"/>
  <c r="M51" i="33" s="1"/>
  <c r="N52" i="33" s="1"/>
  <c r="O53" i="33" s="1"/>
  <c r="P54" i="33" s="1"/>
  <c r="Q55" i="33" s="1"/>
  <c r="R56" i="33" s="1"/>
  <c r="D42" i="34"/>
  <c r="E43" i="34" s="1"/>
  <c r="F44" i="34" s="1"/>
  <c r="G45" i="34" s="1"/>
  <c r="H46" i="34" s="1"/>
  <c r="I47" i="34" s="1"/>
  <c r="J48" i="34" s="1"/>
  <c r="K49" i="34" s="1"/>
  <c r="L50" i="34" s="1"/>
  <c r="M51" i="34" s="1"/>
  <c r="N52" i="34" s="1"/>
  <c r="O53" i="34" s="1"/>
  <c r="P54" i="34" s="1"/>
  <c r="Q55" i="34" s="1"/>
  <c r="R56" i="34" s="1"/>
  <c r="CV44" i="37"/>
  <c r="CW45" i="37" s="1"/>
  <c r="CX46" i="37" s="1"/>
  <c r="CY47" i="37" s="1"/>
  <c r="CZ48" i="37" s="1"/>
  <c r="DA49" i="37" s="1"/>
  <c r="DB50" i="37" s="1"/>
  <c r="DC51" i="37" s="1"/>
  <c r="DD52" i="37" s="1"/>
  <c r="DE53" i="37" s="1"/>
  <c r="DF54" i="37" s="1"/>
  <c r="DG55" i="37" s="1"/>
  <c r="DH56" i="37" s="1"/>
  <c r="CV44" i="36"/>
  <c r="CW45" i="36" s="1"/>
  <c r="CX46" i="36" s="1"/>
  <c r="CY47" i="36" s="1"/>
  <c r="CZ48" i="36" s="1"/>
  <c r="DA49" i="36" s="1"/>
  <c r="DB50" i="36" s="1"/>
  <c r="DC51" i="36" s="1"/>
  <c r="DD52" i="36" s="1"/>
  <c r="DE53" i="36" s="1"/>
  <c r="DF54" i="36" s="1"/>
  <c r="DG55" i="36" s="1"/>
  <c r="DH56" i="36" s="1"/>
  <c r="CV44" i="34"/>
  <c r="CW45" i="34" s="1"/>
  <c r="CV44" i="33"/>
  <c r="CW45" i="33" s="1"/>
  <c r="BA41" i="37"/>
  <c r="BB42" i="37" s="1"/>
  <c r="BC43" i="37" s="1"/>
  <c r="BD44" i="37" s="1"/>
  <c r="BE45" i="37" s="1"/>
  <c r="BF46" i="37" s="1"/>
  <c r="BG47" i="37" s="1"/>
  <c r="BH48" i="37" s="1"/>
  <c r="BI49" i="37" s="1"/>
  <c r="BJ50" i="37" s="1"/>
  <c r="BK51" i="37" s="1"/>
  <c r="BL52" i="37" s="1"/>
  <c r="BM53" i="37" s="1"/>
  <c r="BN54" i="37" s="1"/>
  <c r="BO55" i="37" s="1"/>
  <c r="BP56" i="37" s="1"/>
  <c r="BA41" i="36"/>
  <c r="BB42" i="36" s="1"/>
  <c r="BC43" i="36" s="1"/>
  <c r="BD44" i="36" s="1"/>
  <c r="BE45" i="36" s="1"/>
  <c r="BF46" i="36" s="1"/>
  <c r="BG47" i="36" s="1"/>
  <c r="BH48" i="36" s="1"/>
  <c r="BI49" i="36" s="1"/>
  <c r="BJ50" i="36" s="1"/>
  <c r="BK51" i="36" s="1"/>
  <c r="BL52" i="36" s="1"/>
  <c r="BM53" i="36" s="1"/>
  <c r="BN54" i="36" s="1"/>
  <c r="BO55" i="36" s="1"/>
  <c r="BP56" i="36" s="1"/>
  <c r="BA41" i="34"/>
  <c r="BB42" i="34" s="1"/>
  <c r="BA41" i="33"/>
  <c r="BB42" i="33" s="1"/>
  <c r="BC43" i="33" s="1"/>
  <c r="BD44" i="33" s="1"/>
  <c r="BE45" i="33" s="1"/>
  <c r="BF46" i="33" s="1"/>
  <c r="BG47" i="33" s="1"/>
  <c r="BH48" i="33" s="1"/>
  <c r="BI49" i="33" s="1"/>
  <c r="BJ50" i="33" s="1"/>
  <c r="BK51" i="33" s="1"/>
  <c r="BL52" i="33" s="1"/>
  <c r="BM53" i="33" s="1"/>
  <c r="BN54" i="33" s="1"/>
  <c r="BO55" i="33" s="1"/>
  <c r="BP56" i="33" s="1"/>
  <c r="P62" i="3"/>
  <c r="Q57" i="3"/>
  <c r="Q64" i="3"/>
  <c r="R60" i="3"/>
  <c r="D38" i="33"/>
  <c r="E39" i="33" s="1"/>
  <c r="CV36" i="37"/>
  <c r="CW37" i="37" s="1"/>
  <c r="CX38" i="37" s="1"/>
  <c r="CY39" i="37" s="1"/>
  <c r="CZ40" i="37" s="1"/>
  <c r="DA41" i="37" s="1"/>
  <c r="DB42" i="37" s="1"/>
  <c r="DC43" i="37" s="1"/>
  <c r="DD44" i="37" s="1"/>
  <c r="DE45" i="37" s="1"/>
  <c r="DF46" i="37" s="1"/>
  <c r="DG47" i="37" s="1"/>
  <c r="DH48" i="37" s="1"/>
  <c r="DI49" i="37" s="1"/>
  <c r="DJ50" i="37" s="1"/>
  <c r="DK51" i="37" s="1"/>
  <c r="DL52" i="37" s="1"/>
  <c r="DM53" i="37" s="1"/>
  <c r="DN54" i="37" s="1"/>
  <c r="DO55" i="37" s="1"/>
  <c r="DP56" i="37" s="1"/>
  <c r="CV36" i="36"/>
  <c r="CW37" i="36" s="1"/>
  <c r="CX38" i="36" s="1"/>
  <c r="CY39" i="36" s="1"/>
  <c r="CZ40" i="36" s="1"/>
  <c r="DA41" i="36" s="1"/>
  <c r="DB42" i="36" s="1"/>
  <c r="DC43" i="36" s="1"/>
  <c r="DD44" i="36" s="1"/>
  <c r="DE45" i="36" s="1"/>
  <c r="DF46" i="36" s="1"/>
  <c r="DG47" i="36" s="1"/>
  <c r="DH48" i="36" s="1"/>
  <c r="DI49" i="36" s="1"/>
  <c r="DJ50" i="36" s="1"/>
  <c r="DK51" i="36" s="1"/>
  <c r="DL52" i="36" s="1"/>
  <c r="DM53" i="36" s="1"/>
  <c r="DN54" i="36" s="1"/>
  <c r="DO55" i="36" s="1"/>
  <c r="DP56" i="36" s="1"/>
  <c r="D37" i="37"/>
  <c r="E38" i="37" s="1"/>
  <c r="F39" i="37" s="1"/>
  <c r="G40" i="37" s="1"/>
  <c r="H41" i="37" s="1"/>
  <c r="I42" i="37" s="1"/>
  <c r="J43" i="37" s="1"/>
  <c r="K44" i="37" s="1"/>
  <c r="L45" i="37" s="1"/>
  <c r="M46" i="37" s="1"/>
  <c r="N47" i="37" s="1"/>
  <c r="O48" i="37" s="1"/>
  <c r="P49" i="37" s="1"/>
  <c r="Q50" i="37" s="1"/>
  <c r="R51" i="37" s="1"/>
  <c r="S52" i="37" s="1"/>
  <c r="T53" i="37" s="1"/>
  <c r="U54" i="37" s="1"/>
  <c r="V55" i="37" s="1"/>
  <c r="W56" i="37" s="1"/>
  <c r="CV40" i="37"/>
  <c r="CW41" i="37" s="1"/>
  <c r="CX42" i="37" s="1"/>
  <c r="CY43" i="37" s="1"/>
  <c r="CZ44" i="37" s="1"/>
  <c r="DA45" i="37" s="1"/>
  <c r="DB46" i="37" s="1"/>
  <c r="DC47" i="37" s="1"/>
  <c r="DD48" i="37" s="1"/>
  <c r="DE49" i="37" s="1"/>
  <c r="DF50" i="37" s="1"/>
  <c r="DG51" i="37" s="1"/>
  <c r="DH52" i="37" s="1"/>
  <c r="DI53" i="37" s="1"/>
  <c r="DJ54" i="37" s="1"/>
  <c r="DK55" i="37" s="1"/>
  <c r="DL56" i="37" s="1"/>
  <c r="BA42" i="37"/>
  <c r="BB43" i="37" s="1"/>
  <c r="BC44" i="37" s="1"/>
  <c r="BD45" i="37" s="1"/>
  <c r="BE46" i="37" s="1"/>
  <c r="BF47" i="37" s="1"/>
  <c r="BG48" i="37" s="1"/>
  <c r="BH49" i="37" s="1"/>
  <c r="BI50" i="37" s="1"/>
  <c r="BJ51" i="37" s="1"/>
  <c r="BK52" i="37" s="1"/>
  <c r="BL53" i="37" s="1"/>
  <c r="BM54" i="37" s="1"/>
  <c r="BN55" i="37" s="1"/>
  <c r="BO56" i="37" s="1"/>
  <c r="BA42" i="36"/>
  <c r="BB43" i="36" s="1"/>
  <c r="BC44" i="36" s="1"/>
  <c r="BD45" i="36" s="1"/>
  <c r="BE46" i="36" s="1"/>
  <c r="BF47" i="36" s="1"/>
  <c r="BG48" i="36" s="1"/>
  <c r="BH49" i="36" s="1"/>
  <c r="BI50" i="36" s="1"/>
  <c r="BJ51" i="36" s="1"/>
  <c r="BK52" i="36" s="1"/>
  <c r="BL53" i="36" s="1"/>
  <c r="BM54" i="36" s="1"/>
  <c r="BN55" i="36" s="1"/>
  <c r="BO56" i="36" s="1"/>
  <c r="P65" i="3"/>
  <c r="Q60" i="3"/>
  <c r="BA45" i="33"/>
  <c r="BB46" i="33" s="1"/>
  <c r="CV38" i="34"/>
  <c r="CW39" i="34" s="1"/>
  <c r="D38" i="36"/>
  <c r="E39" i="36" s="1"/>
  <c r="F40" i="36" s="1"/>
  <c r="G41" i="36" s="1"/>
  <c r="H42" i="36" s="1"/>
  <c r="I43" i="36" s="1"/>
  <c r="J44" i="36" s="1"/>
  <c r="K45" i="36" s="1"/>
  <c r="L46" i="36" s="1"/>
  <c r="M47" i="36" s="1"/>
  <c r="N48" i="36" s="1"/>
  <c r="O49" i="36" s="1"/>
  <c r="P50" i="36" s="1"/>
  <c r="Q51" i="36" s="1"/>
  <c r="R52" i="36" s="1"/>
  <c r="S53" i="36" s="1"/>
  <c r="T54" i="36" s="1"/>
  <c r="U55" i="36" s="1"/>
  <c r="V56" i="36" s="1"/>
  <c r="D38" i="37"/>
  <c r="E39" i="37" s="1"/>
  <c r="F40" i="37" s="1"/>
  <c r="G41" i="37" s="1"/>
  <c r="H42" i="37" s="1"/>
  <c r="I43" i="37" s="1"/>
  <c r="J44" i="37" s="1"/>
  <c r="K45" i="37" s="1"/>
  <c r="L46" i="37" s="1"/>
  <c r="M47" i="37" s="1"/>
  <c r="N48" i="37" s="1"/>
  <c r="O49" i="37" s="1"/>
  <c r="P50" i="37" s="1"/>
  <c r="Q51" i="37" s="1"/>
  <c r="R52" i="37" s="1"/>
  <c r="S53" i="37" s="1"/>
  <c r="T54" i="37" s="1"/>
  <c r="U55" i="37" s="1"/>
  <c r="V56" i="37" s="1"/>
  <c r="CV43" i="37"/>
  <c r="CW44" i="37" s="1"/>
  <c r="CX45" i="37" s="1"/>
  <c r="CY46" i="37" s="1"/>
  <c r="CZ47" i="37" s="1"/>
  <c r="DA48" i="37" s="1"/>
  <c r="DB49" i="37" s="1"/>
  <c r="DC50" i="37" s="1"/>
  <c r="DD51" i="37" s="1"/>
  <c r="DE52" i="37" s="1"/>
  <c r="DF53" i="37" s="1"/>
  <c r="DG54" i="37" s="1"/>
  <c r="DH55" i="37" s="1"/>
  <c r="DI56" i="37" s="1"/>
  <c r="CV43" i="36"/>
  <c r="CW44" i="36" s="1"/>
  <c r="CX45" i="36" s="1"/>
  <c r="CY46" i="36" s="1"/>
  <c r="CZ47" i="36" s="1"/>
  <c r="DA48" i="36" s="1"/>
  <c r="DB49" i="36" s="1"/>
  <c r="DC50" i="36" s="1"/>
  <c r="DD51" i="36" s="1"/>
  <c r="DE52" i="36" s="1"/>
  <c r="DF53" i="36" s="1"/>
  <c r="DG54" i="36" s="1"/>
  <c r="DH55" i="36" s="1"/>
  <c r="DI56" i="36" s="1"/>
  <c r="CV36" i="34"/>
  <c r="CW37" i="34" s="1"/>
  <c r="CX38" i="34" s="1"/>
  <c r="CY39" i="34" s="1"/>
  <c r="CZ40" i="34" s="1"/>
  <c r="DA41" i="34" s="1"/>
  <c r="DB42" i="34" s="1"/>
  <c r="DC43" i="34" s="1"/>
  <c r="DD44" i="34" s="1"/>
  <c r="DE45" i="34" s="1"/>
  <c r="DF46" i="34" s="1"/>
  <c r="DG47" i="34" s="1"/>
  <c r="DH48" i="34" s="1"/>
  <c r="DI49" i="34" s="1"/>
  <c r="DJ50" i="34" s="1"/>
  <c r="DK51" i="34" s="1"/>
  <c r="DL52" i="34" s="1"/>
  <c r="DM53" i="34" s="1"/>
  <c r="DN54" i="34" s="1"/>
  <c r="DO55" i="34" s="1"/>
  <c r="DP56" i="34" s="1"/>
  <c r="D45" i="36"/>
  <c r="E46" i="36" s="1"/>
  <c r="F47" i="36" s="1"/>
  <c r="G48" i="36" s="1"/>
  <c r="H49" i="36" s="1"/>
  <c r="I50" i="36" s="1"/>
  <c r="J51" i="36" s="1"/>
  <c r="K52" i="36" s="1"/>
  <c r="L53" i="36" s="1"/>
  <c r="M54" i="36" s="1"/>
  <c r="N55" i="36" s="1"/>
  <c r="O56" i="36" s="1"/>
  <c r="P57" i="3"/>
  <c r="P64" i="3"/>
  <c r="Q59" i="3"/>
  <c r="R62" i="3"/>
  <c r="BA42" i="33"/>
  <c r="BB43" i="33" s="1"/>
  <c r="CV36" i="33"/>
  <c r="CW37" i="33" s="1"/>
  <c r="CX38" i="33" s="1"/>
  <c r="CY39" i="33" s="1"/>
  <c r="CZ40" i="33" s="1"/>
  <c r="DA41" i="33" s="1"/>
  <c r="DB42" i="33" s="1"/>
  <c r="DC43" i="33" s="1"/>
  <c r="DD44" i="33" s="1"/>
  <c r="DE45" i="33" s="1"/>
  <c r="DF46" i="33" s="1"/>
  <c r="DG47" i="33" s="1"/>
  <c r="DH48" i="33" s="1"/>
  <c r="DI49" i="33" s="1"/>
  <c r="DJ50" i="33" s="1"/>
  <c r="DK51" i="33" s="1"/>
  <c r="DL52" i="33" s="1"/>
  <c r="DM53" i="33" s="1"/>
  <c r="DN54" i="33" s="1"/>
  <c r="DO55" i="33" s="1"/>
  <c r="DP56" i="33" s="1"/>
  <c r="Q61" i="3"/>
  <c r="P61" i="3"/>
  <c r="R66" i="3"/>
  <c r="CV43" i="33"/>
  <c r="CW44" i="33" s="1"/>
  <c r="BA45" i="36"/>
  <c r="BB46" i="36" s="1"/>
  <c r="BC47" i="36" s="1"/>
  <c r="BD48" i="36" s="1"/>
  <c r="BE49" i="36" s="1"/>
  <c r="BF50" i="36" s="1"/>
  <c r="BG51" i="36" s="1"/>
  <c r="BH52" i="36" s="1"/>
  <c r="BI53" i="36" s="1"/>
  <c r="BJ54" i="36" s="1"/>
  <c r="BK55" i="36" s="1"/>
  <c r="BL56" i="36" s="1"/>
  <c r="BA45" i="37"/>
  <c r="BB46" i="37" s="1"/>
  <c r="BC47" i="37" s="1"/>
  <c r="BD48" i="37" s="1"/>
  <c r="BE49" i="37" s="1"/>
  <c r="BF50" i="37" s="1"/>
  <c r="BG51" i="37" s="1"/>
  <c r="BH52" i="37" s="1"/>
  <c r="BI53" i="37" s="1"/>
  <c r="BJ54" i="37" s="1"/>
  <c r="BK55" i="37" s="1"/>
  <c r="BL56" i="37" s="1"/>
  <c r="BA44" i="37"/>
  <c r="BB45" i="37" s="1"/>
  <c r="BC46" i="37" s="1"/>
  <c r="BD47" i="37" s="1"/>
  <c r="BE48" i="37" s="1"/>
  <c r="BF49" i="37" s="1"/>
  <c r="BG50" i="37" s="1"/>
  <c r="BH51" i="37" s="1"/>
  <c r="BI52" i="37" s="1"/>
  <c r="BJ53" i="37" s="1"/>
  <c r="BK54" i="37" s="1"/>
  <c r="BL55" i="37" s="1"/>
  <c r="BM56" i="37" s="1"/>
  <c r="CV42" i="36"/>
  <c r="CW43" i="36" s="1"/>
  <c r="CX44" i="36" s="1"/>
  <c r="CY45" i="36" s="1"/>
  <c r="CZ46" i="36" s="1"/>
  <c r="DA47" i="36" s="1"/>
  <c r="DB48" i="36" s="1"/>
  <c r="DC49" i="36" s="1"/>
  <c r="DD50" i="36" s="1"/>
  <c r="DE51" i="36" s="1"/>
  <c r="DF52" i="36" s="1"/>
  <c r="DG53" i="36" s="1"/>
  <c r="DH54" i="36" s="1"/>
  <c r="DI55" i="36" s="1"/>
  <c r="DJ56" i="36" s="1"/>
  <c r="CV42" i="37"/>
  <c r="CW43" i="37" s="1"/>
  <c r="CX44" i="37" s="1"/>
  <c r="CY45" i="37" s="1"/>
  <c r="CZ46" i="37" s="1"/>
  <c r="DA47" i="37" s="1"/>
  <c r="DB48" i="37" s="1"/>
  <c r="DC49" i="37" s="1"/>
  <c r="DD50" i="37" s="1"/>
  <c r="DE51" i="37" s="1"/>
  <c r="DF52" i="37" s="1"/>
  <c r="DG53" i="37" s="1"/>
  <c r="DH54" i="37" s="1"/>
  <c r="DI55" i="37" s="1"/>
  <c r="DJ56" i="37" s="1"/>
  <c r="CV38" i="37"/>
  <c r="CW39" i="37" s="1"/>
  <c r="CX40" i="37" s="1"/>
  <c r="CY41" i="37" s="1"/>
  <c r="CZ42" i="37" s="1"/>
  <c r="DA43" i="37" s="1"/>
  <c r="DB44" i="37" s="1"/>
  <c r="DC45" i="37" s="1"/>
  <c r="DD46" i="37" s="1"/>
  <c r="DE47" i="37" s="1"/>
  <c r="DF48" i="37" s="1"/>
  <c r="DG49" i="37" s="1"/>
  <c r="DH50" i="37" s="1"/>
  <c r="DI51" i="37" s="1"/>
  <c r="DJ52" i="37" s="1"/>
  <c r="DK53" i="37" s="1"/>
  <c r="DL54" i="37" s="1"/>
  <c r="DM55" i="37" s="1"/>
  <c r="DN56" i="37" s="1"/>
  <c r="CV38" i="36"/>
  <c r="CW39" i="36" s="1"/>
  <c r="CX40" i="36" s="1"/>
  <c r="CY41" i="36" s="1"/>
  <c r="CZ42" i="36" s="1"/>
  <c r="DA43" i="36" s="1"/>
  <c r="DB44" i="36" s="1"/>
  <c r="DC45" i="36" s="1"/>
  <c r="DD46" i="36" s="1"/>
  <c r="DE47" i="36" s="1"/>
  <c r="DF48" i="36" s="1"/>
  <c r="DG49" i="36" s="1"/>
  <c r="DH50" i="36" s="1"/>
  <c r="DI51" i="36" s="1"/>
  <c r="DJ52" i="36" s="1"/>
  <c r="DK53" i="36" s="1"/>
  <c r="DL54" i="36" s="1"/>
  <c r="DM55" i="36" s="1"/>
  <c r="DN56" i="36" s="1"/>
  <c r="D45" i="33"/>
  <c r="E46" i="33" s="1"/>
  <c r="F47" i="33" s="1"/>
  <c r="G48" i="33" s="1"/>
  <c r="H49" i="33" s="1"/>
  <c r="I50" i="33" s="1"/>
  <c r="J51" i="33" s="1"/>
  <c r="K52" i="33" s="1"/>
  <c r="L53" i="33" s="1"/>
  <c r="M54" i="33" s="1"/>
  <c r="N55" i="33" s="1"/>
  <c r="O56" i="33" s="1"/>
  <c r="CV42" i="33"/>
  <c r="CW43" i="33" s="1"/>
  <c r="CX44" i="33" s="1"/>
  <c r="CY45" i="33" s="1"/>
  <c r="CZ46" i="33" s="1"/>
  <c r="DA47" i="33" s="1"/>
  <c r="DB48" i="33" s="1"/>
  <c r="DC49" i="33" s="1"/>
  <c r="DD50" i="33" s="1"/>
  <c r="DE51" i="33" s="1"/>
  <c r="DF52" i="33" s="1"/>
  <c r="DG53" i="33" s="1"/>
  <c r="DH54" i="33" s="1"/>
  <c r="DI55" i="33" s="1"/>
  <c r="DJ56" i="33" s="1"/>
  <c r="P53" i="3"/>
  <c r="P56" i="3"/>
  <c r="P52" i="3"/>
  <c r="D31" i="33" s="1"/>
  <c r="E32" i="33" s="1"/>
  <c r="R53" i="3"/>
  <c r="R52" i="3"/>
  <c r="CV31" i="33" s="1"/>
  <c r="CW32" i="33" s="1"/>
  <c r="Y31" i="22"/>
  <c r="Q50" i="3" s="1"/>
  <c r="BA29" i="36" s="1"/>
  <c r="BB30" i="36" s="1"/>
  <c r="BC31" i="36" s="1"/>
  <c r="BD32" i="36" s="1"/>
  <c r="BE33" i="36" s="1"/>
  <c r="BF34" i="36" s="1"/>
  <c r="BG35" i="36" s="1"/>
  <c r="BH36" i="36" s="1"/>
  <c r="BI37" i="36" s="1"/>
  <c r="BJ38" i="36" s="1"/>
  <c r="BK39" i="36" s="1"/>
  <c r="BL40" i="36" s="1"/>
  <c r="BM41" i="36" s="1"/>
  <c r="BN42" i="36" s="1"/>
  <c r="BO43" i="36" s="1"/>
  <c r="BP44" i="36" s="1"/>
  <c r="BQ45" i="36" s="1"/>
  <c r="BR46" i="36" s="1"/>
  <c r="BS47" i="36" s="1"/>
  <c r="BT48" i="36" s="1"/>
  <c r="BU49" i="36" s="1"/>
  <c r="BV50" i="36" s="1"/>
  <c r="BW51" i="36" s="1"/>
  <c r="BX52" i="36" s="1"/>
  <c r="BY53" i="36" s="1"/>
  <c r="BZ54" i="36" s="1"/>
  <c r="CA55" i="36" s="1"/>
  <c r="CB56" i="36" s="1"/>
  <c r="Y32" i="22"/>
  <c r="R50" i="3" s="1"/>
  <c r="CV29" i="37" s="1"/>
  <c r="CW30" i="37" s="1"/>
  <c r="CX31" i="37" s="1"/>
  <c r="CY32" i="37" s="1"/>
  <c r="CZ33" i="37" s="1"/>
  <c r="DA34" i="37" s="1"/>
  <c r="DB35" i="37" s="1"/>
  <c r="DC36" i="37" s="1"/>
  <c r="DD37" i="37" s="1"/>
  <c r="DE38" i="37" s="1"/>
  <c r="DF39" i="37" s="1"/>
  <c r="DG40" i="37" s="1"/>
  <c r="DH41" i="37" s="1"/>
  <c r="DI42" i="37" s="1"/>
  <c r="DJ43" i="37" s="1"/>
  <c r="DK44" i="37" s="1"/>
  <c r="DL45" i="37" s="1"/>
  <c r="DM46" i="37" s="1"/>
  <c r="DN47" i="37" s="1"/>
  <c r="DO48" i="37" s="1"/>
  <c r="DP49" i="37" s="1"/>
  <c r="DQ50" i="37" s="1"/>
  <c r="DR51" i="37" s="1"/>
  <c r="DS52" i="37" s="1"/>
  <c r="DT53" i="37" s="1"/>
  <c r="DU54" i="37" s="1"/>
  <c r="DV55" i="37" s="1"/>
  <c r="DW56" i="37" s="1"/>
  <c r="D30" i="37"/>
  <c r="E31" i="37" s="1"/>
  <c r="F32" i="37" s="1"/>
  <c r="G33" i="37" s="1"/>
  <c r="H34" i="37" s="1"/>
  <c r="I35" i="37" s="1"/>
  <c r="J36" i="37" s="1"/>
  <c r="K37" i="37" s="1"/>
  <c r="L38" i="37" s="1"/>
  <c r="M39" i="37" s="1"/>
  <c r="N40" i="37" s="1"/>
  <c r="O41" i="37" s="1"/>
  <c r="P42" i="37" s="1"/>
  <c r="Q43" i="37" s="1"/>
  <c r="R44" i="37" s="1"/>
  <c r="S45" i="37" s="1"/>
  <c r="T46" i="37" s="1"/>
  <c r="U47" i="37" s="1"/>
  <c r="V48" i="37" s="1"/>
  <c r="W49" i="37" s="1"/>
  <c r="X50" i="37" s="1"/>
  <c r="Y51" i="37" s="1"/>
  <c r="Z52" i="37" s="1"/>
  <c r="AA53" i="37" s="1"/>
  <c r="AB54" i="37" s="1"/>
  <c r="AC55" i="37" s="1"/>
  <c r="AD56" i="37" s="1"/>
  <c r="D30" i="36"/>
  <c r="E31" i="36" s="1"/>
  <c r="F32" i="36" s="1"/>
  <c r="G33" i="36" s="1"/>
  <c r="H34" i="36" s="1"/>
  <c r="I35" i="36" s="1"/>
  <c r="J36" i="36" s="1"/>
  <c r="K37" i="36" s="1"/>
  <c r="L38" i="36" s="1"/>
  <c r="M39" i="36" s="1"/>
  <c r="N40" i="36" s="1"/>
  <c r="O41" i="36" s="1"/>
  <c r="P42" i="36" s="1"/>
  <c r="Q43" i="36" s="1"/>
  <c r="R44" i="36" s="1"/>
  <c r="S45" i="36" s="1"/>
  <c r="T46" i="36" s="1"/>
  <c r="U47" i="36" s="1"/>
  <c r="V48" i="36" s="1"/>
  <c r="W49" i="36" s="1"/>
  <c r="X50" i="36" s="1"/>
  <c r="Y51" i="36" s="1"/>
  <c r="Z52" i="36" s="1"/>
  <c r="AA53" i="36" s="1"/>
  <c r="AB54" i="36" s="1"/>
  <c r="AC55" i="36" s="1"/>
  <c r="AD56" i="36" s="1"/>
  <c r="D30" i="34"/>
  <c r="E31" i="34" s="1"/>
  <c r="F32" i="34" s="1"/>
  <c r="G33" i="34" s="1"/>
  <c r="H34" i="34" s="1"/>
  <c r="I35" i="34" s="1"/>
  <c r="J36" i="34" s="1"/>
  <c r="K37" i="34" s="1"/>
  <c r="L38" i="34" s="1"/>
  <c r="M39" i="34" s="1"/>
  <c r="N40" i="34" s="1"/>
  <c r="O41" i="34" s="1"/>
  <c r="P42" i="34" s="1"/>
  <c r="Q43" i="34" s="1"/>
  <c r="R44" i="34" s="1"/>
  <c r="S45" i="34" s="1"/>
  <c r="T46" i="34" s="1"/>
  <c r="U47" i="34" s="1"/>
  <c r="V48" i="34" s="1"/>
  <c r="W49" i="34" s="1"/>
  <c r="X50" i="34" s="1"/>
  <c r="Y51" i="34" s="1"/>
  <c r="Z52" i="34" s="1"/>
  <c r="AA53" i="34" s="1"/>
  <c r="AB54" i="34" s="1"/>
  <c r="AC55" i="34" s="1"/>
  <c r="AD56" i="34" s="1"/>
  <c r="D30" i="33"/>
  <c r="E31" i="33" s="1"/>
  <c r="CV29" i="36"/>
  <c r="CW30" i="36" s="1"/>
  <c r="CX31" i="36" s="1"/>
  <c r="CY32" i="36" s="1"/>
  <c r="CZ33" i="36" s="1"/>
  <c r="DA34" i="36" s="1"/>
  <c r="DB35" i="36" s="1"/>
  <c r="DC36" i="36" s="1"/>
  <c r="DD37" i="36" s="1"/>
  <c r="DE38" i="36" s="1"/>
  <c r="DF39" i="36" s="1"/>
  <c r="DG40" i="36" s="1"/>
  <c r="DH41" i="36" s="1"/>
  <c r="DI42" i="36" s="1"/>
  <c r="DJ43" i="36" s="1"/>
  <c r="DK44" i="36" s="1"/>
  <c r="DL45" i="36" s="1"/>
  <c r="DM46" i="36" s="1"/>
  <c r="DN47" i="36" s="1"/>
  <c r="DO48" i="36" s="1"/>
  <c r="DP49" i="36" s="1"/>
  <c r="DQ50" i="36" s="1"/>
  <c r="DR51" i="36" s="1"/>
  <c r="DS52" i="36" s="1"/>
  <c r="DT53" i="36" s="1"/>
  <c r="DU54" i="36" s="1"/>
  <c r="DV55" i="36" s="1"/>
  <c r="DW56" i="36" s="1"/>
  <c r="D32" i="36"/>
  <c r="E33" i="36" s="1"/>
  <c r="F34" i="36" s="1"/>
  <c r="G35" i="36" s="1"/>
  <c r="H36" i="36" s="1"/>
  <c r="I37" i="36" s="1"/>
  <c r="J38" i="36" s="1"/>
  <c r="K39" i="36" s="1"/>
  <c r="L40" i="36" s="1"/>
  <c r="M41" i="36" s="1"/>
  <c r="N42" i="36" s="1"/>
  <c r="O43" i="36" s="1"/>
  <c r="P44" i="36" s="1"/>
  <c r="Q45" i="36" s="1"/>
  <c r="R46" i="36" s="1"/>
  <c r="S47" i="36" s="1"/>
  <c r="T48" i="36" s="1"/>
  <c r="U49" i="36" s="1"/>
  <c r="V50" i="36" s="1"/>
  <c r="W51" i="36" s="1"/>
  <c r="X52" i="36" s="1"/>
  <c r="Y53" i="36" s="1"/>
  <c r="Z54" i="36" s="1"/>
  <c r="AA55" i="36" s="1"/>
  <c r="AB56" i="36" s="1"/>
  <c r="D32" i="37"/>
  <c r="E33" i="37" s="1"/>
  <c r="F34" i="37" s="1"/>
  <c r="G35" i="37" s="1"/>
  <c r="H36" i="37" s="1"/>
  <c r="I37" i="37" s="1"/>
  <c r="J38" i="37" s="1"/>
  <c r="K39" i="37" s="1"/>
  <c r="L40" i="37" s="1"/>
  <c r="M41" i="37" s="1"/>
  <c r="N42" i="37" s="1"/>
  <c r="O43" i="37" s="1"/>
  <c r="P44" i="37" s="1"/>
  <c r="Q45" i="37" s="1"/>
  <c r="R46" i="37" s="1"/>
  <c r="S47" i="37" s="1"/>
  <c r="T48" i="37" s="1"/>
  <c r="U49" i="37" s="1"/>
  <c r="V50" i="37" s="1"/>
  <c r="W51" i="37" s="1"/>
  <c r="X52" i="37" s="1"/>
  <c r="Y53" i="37" s="1"/>
  <c r="Z54" i="37" s="1"/>
  <c r="AA55" i="37" s="1"/>
  <c r="AB56" i="37" s="1"/>
  <c r="D32" i="34"/>
  <c r="E33" i="34" s="1"/>
  <c r="F34" i="34" s="1"/>
  <c r="G35" i="34" s="1"/>
  <c r="H36" i="34" s="1"/>
  <c r="I37" i="34" s="1"/>
  <c r="J38" i="34" s="1"/>
  <c r="K39" i="34" s="1"/>
  <c r="L40" i="34" s="1"/>
  <c r="M41" i="34" s="1"/>
  <c r="N42" i="34" s="1"/>
  <c r="O43" i="34" s="1"/>
  <c r="P44" i="34" s="1"/>
  <c r="Q45" i="34" s="1"/>
  <c r="R46" i="34" s="1"/>
  <c r="S47" i="34" s="1"/>
  <c r="T48" i="34" s="1"/>
  <c r="U49" i="34" s="1"/>
  <c r="V50" i="34" s="1"/>
  <c r="W51" i="34" s="1"/>
  <c r="X52" i="34" s="1"/>
  <c r="Y53" i="34" s="1"/>
  <c r="Z54" i="34" s="1"/>
  <c r="AA55" i="34" s="1"/>
  <c r="AB56" i="34" s="1"/>
  <c r="D32" i="33"/>
  <c r="E33" i="33" s="1"/>
  <c r="F34" i="33" s="1"/>
  <c r="G35" i="33" s="1"/>
  <c r="H36" i="33" s="1"/>
  <c r="I37" i="33" s="1"/>
  <c r="J38" i="33" s="1"/>
  <c r="K39" i="33" s="1"/>
  <c r="L40" i="33" s="1"/>
  <c r="M41" i="33" s="1"/>
  <c r="N42" i="33" s="1"/>
  <c r="O43" i="33" s="1"/>
  <c r="P44" i="33" s="1"/>
  <c r="Q45" i="33" s="1"/>
  <c r="R46" i="33" s="1"/>
  <c r="S47" i="33" s="1"/>
  <c r="T48" i="33" s="1"/>
  <c r="U49" i="33" s="1"/>
  <c r="V50" i="33" s="1"/>
  <c r="W51" i="33" s="1"/>
  <c r="X52" i="33" s="1"/>
  <c r="Y53" i="33" s="1"/>
  <c r="Z54" i="33" s="1"/>
  <c r="AA55" i="33" s="1"/>
  <c r="AB56" i="33" s="1"/>
  <c r="BA32" i="36"/>
  <c r="BB33" i="36" s="1"/>
  <c r="BC34" i="36" s="1"/>
  <c r="BD35" i="36" s="1"/>
  <c r="BE36" i="36" s="1"/>
  <c r="BF37" i="36" s="1"/>
  <c r="BG38" i="36" s="1"/>
  <c r="BH39" i="36" s="1"/>
  <c r="BI40" i="36" s="1"/>
  <c r="BJ41" i="36" s="1"/>
  <c r="BK42" i="36" s="1"/>
  <c r="BL43" i="36" s="1"/>
  <c r="BM44" i="36" s="1"/>
  <c r="BN45" i="36" s="1"/>
  <c r="BO46" i="36" s="1"/>
  <c r="BP47" i="36" s="1"/>
  <c r="BQ48" i="36" s="1"/>
  <c r="BR49" i="36" s="1"/>
  <c r="BS50" i="36" s="1"/>
  <c r="BT51" i="36" s="1"/>
  <c r="BU52" i="36" s="1"/>
  <c r="BV53" i="36" s="1"/>
  <c r="BW54" i="36" s="1"/>
  <c r="BX55" i="36" s="1"/>
  <c r="BY56" i="36" s="1"/>
  <c r="BA32" i="37"/>
  <c r="BB33" i="37" s="1"/>
  <c r="BC34" i="37" s="1"/>
  <c r="BD35" i="37" s="1"/>
  <c r="BE36" i="37" s="1"/>
  <c r="BF37" i="37" s="1"/>
  <c r="BG38" i="37" s="1"/>
  <c r="BH39" i="37" s="1"/>
  <c r="BI40" i="37" s="1"/>
  <c r="BJ41" i="37" s="1"/>
  <c r="BK42" i="37" s="1"/>
  <c r="BL43" i="37" s="1"/>
  <c r="BM44" i="37" s="1"/>
  <c r="BN45" i="37" s="1"/>
  <c r="BO46" i="37" s="1"/>
  <c r="BP47" i="37" s="1"/>
  <c r="BQ48" i="37" s="1"/>
  <c r="BR49" i="37" s="1"/>
  <c r="BS50" i="37" s="1"/>
  <c r="BT51" i="37" s="1"/>
  <c r="BU52" i="37" s="1"/>
  <c r="BV53" i="37" s="1"/>
  <c r="BW54" i="37" s="1"/>
  <c r="BX55" i="37" s="1"/>
  <c r="BY56" i="37" s="1"/>
  <c r="BA32" i="34"/>
  <c r="BB33" i="34" s="1"/>
  <c r="BA32" i="33"/>
  <c r="BB33" i="33" s="1"/>
  <c r="CV32" i="36"/>
  <c r="CW33" i="36" s="1"/>
  <c r="CX34" i="36" s="1"/>
  <c r="CY35" i="36" s="1"/>
  <c r="CZ36" i="36" s="1"/>
  <c r="DA37" i="36" s="1"/>
  <c r="DB38" i="36" s="1"/>
  <c r="DC39" i="36" s="1"/>
  <c r="DD40" i="36" s="1"/>
  <c r="DE41" i="36" s="1"/>
  <c r="DF42" i="36" s="1"/>
  <c r="DG43" i="36" s="1"/>
  <c r="DH44" i="36" s="1"/>
  <c r="DI45" i="36" s="1"/>
  <c r="DJ46" i="36" s="1"/>
  <c r="DK47" i="36" s="1"/>
  <c r="DL48" i="36" s="1"/>
  <c r="DM49" i="36" s="1"/>
  <c r="DN50" i="36" s="1"/>
  <c r="DO51" i="36" s="1"/>
  <c r="DP52" i="36" s="1"/>
  <c r="DQ53" i="36" s="1"/>
  <c r="DR54" i="36" s="1"/>
  <c r="DS55" i="36" s="1"/>
  <c r="DT56" i="36" s="1"/>
  <c r="CV32" i="37"/>
  <c r="CW33" i="37" s="1"/>
  <c r="CX34" i="37" s="1"/>
  <c r="CY35" i="37" s="1"/>
  <c r="CZ36" i="37" s="1"/>
  <c r="DA37" i="37" s="1"/>
  <c r="DB38" i="37" s="1"/>
  <c r="DC39" i="37" s="1"/>
  <c r="DD40" i="37" s="1"/>
  <c r="DE41" i="37" s="1"/>
  <c r="DF42" i="37" s="1"/>
  <c r="DG43" i="37" s="1"/>
  <c r="DH44" i="37" s="1"/>
  <c r="DI45" i="37" s="1"/>
  <c r="DJ46" i="37" s="1"/>
  <c r="DK47" i="37" s="1"/>
  <c r="DL48" i="37" s="1"/>
  <c r="DM49" i="37" s="1"/>
  <c r="DN50" i="37" s="1"/>
  <c r="DO51" i="37" s="1"/>
  <c r="DP52" i="37" s="1"/>
  <c r="DQ53" i="37" s="1"/>
  <c r="DR54" i="37" s="1"/>
  <c r="DS55" i="37" s="1"/>
  <c r="DT56" i="37" s="1"/>
  <c r="CV32" i="34"/>
  <c r="CW33" i="34" s="1"/>
  <c r="CX34" i="34" s="1"/>
  <c r="CY35" i="34" s="1"/>
  <c r="CZ36" i="34" s="1"/>
  <c r="DA37" i="34" s="1"/>
  <c r="DB38" i="34" s="1"/>
  <c r="DC39" i="34" s="1"/>
  <c r="DD40" i="34" s="1"/>
  <c r="DE41" i="34" s="1"/>
  <c r="DF42" i="34" s="1"/>
  <c r="DG43" i="34" s="1"/>
  <c r="DH44" i="34" s="1"/>
  <c r="DI45" i="34" s="1"/>
  <c r="DJ46" i="34" s="1"/>
  <c r="DK47" i="34" s="1"/>
  <c r="DL48" i="34" s="1"/>
  <c r="DM49" i="34" s="1"/>
  <c r="DN50" i="34" s="1"/>
  <c r="DO51" i="34" s="1"/>
  <c r="DP52" i="34" s="1"/>
  <c r="DQ53" i="34" s="1"/>
  <c r="DR54" i="34" s="1"/>
  <c r="DS55" i="34" s="1"/>
  <c r="DT56" i="34" s="1"/>
  <c r="CV32" i="33"/>
  <c r="CW33" i="33" s="1"/>
  <c r="CX34" i="33" s="1"/>
  <c r="CY35" i="33" s="1"/>
  <c r="CZ36" i="33" s="1"/>
  <c r="DA37" i="33" s="1"/>
  <c r="DB38" i="33" s="1"/>
  <c r="DC39" i="33" s="1"/>
  <c r="DD40" i="33" s="1"/>
  <c r="DE41" i="33" s="1"/>
  <c r="DF42" i="33" s="1"/>
  <c r="DG43" i="33" s="1"/>
  <c r="DH44" i="33" s="1"/>
  <c r="DI45" i="33" s="1"/>
  <c r="DJ46" i="33" s="1"/>
  <c r="DK47" i="33" s="1"/>
  <c r="DL48" i="33" s="1"/>
  <c r="DM49" i="33" s="1"/>
  <c r="DN50" i="33" s="1"/>
  <c r="DO51" i="33" s="1"/>
  <c r="DP52" i="33" s="1"/>
  <c r="DQ53" i="33" s="1"/>
  <c r="DR54" i="33" s="1"/>
  <c r="DS55" i="33" s="1"/>
  <c r="DT56" i="33" s="1"/>
  <c r="D27" i="37"/>
  <c r="E28" i="37" s="1"/>
  <c r="F29" i="37" s="1"/>
  <c r="G30" i="37" s="1"/>
  <c r="H31" i="37" s="1"/>
  <c r="I32" i="37" s="1"/>
  <c r="J33" i="37" s="1"/>
  <c r="K34" i="37" s="1"/>
  <c r="L35" i="37" s="1"/>
  <c r="M36" i="37" s="1"/>
  <c r="N37" i="37" s="1"/>
  <c r="O38" i="37" s="1"/>
  <c r="P39" i="37" s="1"/>
  <c r="Q40" i="37" s="1"/>
  <c r="R41" i="37" s="1"/>
  <c r="S42" i="37" s="1"/>
  <c r="T43" i="37" s="1"/>
  <c r="U44" i="37" s="1"/>
  <c r="V45" i="37" s="1"/>
  <c r="W46" i="37" s="1"/>
  <c r="X47" i="37" s="1"/>
  <c r="Y48" i="37" s="1"/>
  <c r="Z49" i="37" s="1"/>
  <c r="AA50" i="37" s="1"/>
  <c r="AB51" i="37" s="1"/>
  <c r="AC52" i="37" s="1"/>
  <c r="AD53" i="37" s="1"/>
  <c r="AE54" i="37" s="1"/>
  <c r="AF55" i="37" s="1"/>
  <c r="AG56" i="37" s="1"/>
  <c r="D27" i="36"/>
  <c r="E28" i="36" s="1"/>
  <c r="F29" i="36" s="1"/>
  <c r="G30" i="36" s="1"/>
  <c r="H31" i="36" s="1"/>
  <c r="I32" i="36" s="1"/>
  <c r="J33" i="36" s="1"/>
  <c r="K34" i="36" s="1"/>
  <c r="L35" i="36" s="1"/>
  <c r="M36" i="36" s="1"/>
  <c r="N37" i="36" s="1"/>
  <c r="O38" i="36" s="1"/>
  <c r="P39" i="36" s="1"/>
  <c r="Q40" i="36" s="1"/>
  <c r="R41" i="36" s="1"/>
  <c r="S42" i="36" s="1"/>
  <c r="T43" i="36" s="1"/>
  <c r="U44" i="36" s="1"/>
  <c r="V45" i="36" s="1"/>
  <c r="W46" i="36" s="1"/>
  <c r="X47" i="36" s="1"/>
  <c r="Y48" i="36" s="1"/>
  <c r="Z49" i="36" s="1"/>
  <c r="AA50" i="36" s="1"/>
  <c r="AB51" i="36" s="1"/>
  <c r="AC52" i="36" s="1"/>
  <c r="AD53" i="36" s="1"/>
  <c r="AE54" i="36" s="1"/>
  <c r="AF55" i="36" s="1"/>
  <c r="AG56" i="36" s="1"/>
  <c r="D35" i="36"/>
  <c r="E36" i="36" s="1"/>
  <c r="F37" i="36" s="1"/>
  <c r="G38" i="36" s="1"/>
  <c r="H39" i="36" s="1"/>
  <c r="I40" i="36" s="1"/>
  <c r="J41" i="36" s="1"/>
  <c r="K42" i="36" s="1"/>
  <c r="L43" i="36" s="1"/>
  <c r="M44" i="36" s="1"/>
  <c r="N45" i="36" s="1"/>
  <c r="O46" i="36" s="1"/>
  <c r="P47" i="36" s="1"/>
  <c r="Q48" i="36" s="1"/>
  <c r="R49" i="36" s="1"/>
  <c r="S50" i="36" s="1"/>
  <c r="T51" i="36" s="1"/>
  <c r="U52" i="36" s="1"/>
  <c r="V53" i="36" s="1"/>
  <c r="W54" i="36" s="1"/>
  <c r="X55" i="36" s="1"/>
  <c r="Y56" i="36" s="1"/>
  <c r="D35" i="37"/>
  <c r="E36" i="37" s="1"/>
  <c r="F37" i="37" s="1"/>
  <c r="G38" i="37" s="1"/>
  <c r="H39" i="37" s="1"/>
  <c r="I40" i="37" s="1"/>
  <c r="J41" i="37" s="1"/>
  <c r="K42" i="37" s="1"/>
  <c r="L43" i="37" s="1"/>
  <c r="M44" i="37" s="1"/>
  <c r="N45" i="37" s="1"/>
  <c r="O46" i="37" s="1"/>
  <c r="P47" i="37" s="1"/>
  <c r="Q48" i="37" s="1"/>
  <c r="R49" i="37" s="1"/>
  <c r="S50" i="37" s="1"/>
  <c r="T51" i="37" s="1"/>
  <c r="U52" i="37" s="1"/>
  <c r="V53" i="37" s="1"/>
  <c r="W54" i="37" s="1"/>
  <c r="X55" i="37" s="1"/>
  <c r="Y56" i="37" s="1"/>
  <c r="D27" i="34"/>
  <c r="E28" i="34" s="1"/>
  <c r="P50" i="3"/>
  <c r="Q49" i="3"/>
  <c r="R49" i="3"/>
  <c r="CV31" i="37"/>
  <c r="CW32" i="37" s="1"/>
  <c r="CX33" i="37" s="1"/>
  <c r="CY34" i="37" s="1"/>
  <c r="CZ35" i="37" s="1"/>
  <c r="DA36" i="37" s="1"/>
  <c r="DB37" i="37" s="1"/>
  <c r="DC38" i="37" s="1"/>
  <c r="DD39" i="37" s="1"/>
  <c r="DE40" i="37" s="1"/>
  <c r="DF41" i="37" s="1"/>
  <c r="DG42" i="37" s="1"/>
  <c r="DH43" i="37" s="1"/>
  <c r="DI44" i="37" s="1"/>
  <c r="DJ45" i="37" s="1"/>
  <c r="DK46" i="37" s="1"/>
  <c r="DL47" i="37" s="1"/>
  <c r="DM48" i="37" s="1"/>
  <c r="DN49" i="37" s="1"/>
  <c r="DO50" i="37" s="1"/>
  <c r="DP51" i="37" s="1"/>
  <c r="DQ52" i="37" s="1"/>
  <c r="DR53" i="37" s="1"/>
  <c r="DS54" i="37" s="1"/>
  <c r="DT55" i="37" s="1"/>
  <c r="DU56" i="37" s="1"/>
  <c r="CV31" i="36"/>
  <c r="CW32" i="36" s="1"/>
  <c r="CX33" i="36" s="1"/>
  <c r="CY34" i="36" s="1"/>
  <c r="CZ35" i="36" s="1"/>
  <c r="DA36" i="36" s="1"/>
  <c r="DB37" i="36" s="1"/>
  <c r="DC38" i="36" s="1"/>
  <c r="DD39" i="36" s="1"/>
  <c r="DE40" i="36" s="1"/>
  <c r="DF41" i="36" s="1"/>
  <c r="DG42" i="36" s="1"/>
  <c r="DH43" i="36" s="1"/>
  <c r="DI44" i="36" s="1"/>
  <c r="DJ45" i="36" s="1"/>
  <c r="DK46" i="36" s="1"/>
  <c r="DL47" i="36" s="1"/>
  <c r="DM48" i="36" s="1"/>
  <c r="DN49" i="36" s="1"/>
  <c r="DO50" i="36" s="1"/>
  <c r="DP51" i="36" s="1"/>
  <c r="DQ52" i="36" s="1"/>
  <c r="DR53" i="36" s="1"/>
  <c r="DS54" i="36" s="1"/>
  <c r="DT55" i="36" s="1"/>
  <c r="DU56" i="36" s="1"/>
  <c r="P49" i="3"/>
  <c r="R48" i="3"/>
  <c r="D31" i="37"/>
  <c r="E32" i="37" s="1"/>
  <c r="F33" i="37" s="1"/>
  <c r="G34" i="37" s="1"/>
  <c r="H35" i="37" s="1"/>
  <c r="I36" i="37" s="1"/>
  <c r="J37" i="37" s="1"/>
  <c r="K38" i="37" s="1"/>
  <c r="L39" i="37" s="1"/>
  <c r="M40" i="37" s="1"/>
  <c r="N41" i="37" s="1"/>
  <c r="O42" i="37" s="1"/>
  <c r="P43" i="37" s="1"/>
  <c r="Q44" i="37" s="1"/>
  <c r="R45" i="37" s="1"/>
  <c r="S46" i="37" s="1"/>
  <c r="T47" i="37" s="1"/>
  <c r="U48" i="37" s="1"/>
  <c r="V49" i="37" s="1"/>
  <c r="W50" i="37" s="1"/>
  <c r="X51" i="37" s="1"/>
  <c r="Y52" i="37" s="1"/>
  <c r="Z53" i="37" s="1"/>
  <c r="AA54" i="37" s="1"/>
  <c r="AB55" i="37" s="1"/>
  <c r="AC56" i="37" s="1"/>
  <c r="D31" i="36"/>
  <c r="E32" i="36" s="1"/>
  <c r="F33" i="36" s="1"/>
  <c r="G34" i="36" s="1"/>
  <c r="H35" i="36" s="1"/>
  <c r="I36" i="36" s="1"/>
  <c r="J37" i="36" s="1"/>
  <c r="K38" i="36" s="1"/>
  <c r="L39" i="36" s="1"/>
  <c r="M40" i="36" s="1"/>
  <c r="N41" i="36" s="1"/>
  <c r="O42" i="36" s="1"/>
  <c r="P43" i="36" s="1"/>
  <c r="Q44" i="36" s="1"/>
  <c r="R45" i="36" s="1"/>
  <c r="S46" i="36" s="1"/>
  <c r="T47" i="36" s="1"/>
  <c r="U48" i="36" s="1"/>
  <c r="V49" i="36" s="1"/>
  <c r="W50" i="36" s="1"/>
  <c r="X51" i="36" s="1"/>
  <c r="Y52" i="36" s="1"/>
  <c r="Z53" i="36" s="1"/>
  <c r="AA54" i="36" s="1"/>
  <c r="AB55" i="36" s="1"/>
  <c r="AC56" i="36" s="1"/>
  <c r="Q56" i="3"/>
  <c r="R56" i="3"/>
  <c r="D27" i="33"/>
  <c r="E28" i="33" s="1"/>
  <c r="F29" i="33" s="1"/>
  <c r="G30" i="33" s="1"/>
  <c r="H31" i="33" s="1"/>
  <c r="I32" i="33" s="1"/>
  <c r="J33" i="33" s="1"/>
  <c r="K34" i="33" s="1"/>
  <c r="L35" i="33" s="1"/>
  <c r="M36" i="33" s="1"/>
  <c r="N37" i="33" s="1"/>
  <c r="O38" i="33" s="1"/>
  <c r="P39" i="33" s="1"/>
  <c r="Q40" i="33" s="1"/>
  <c r="R41" i="33" s="1"/>
  <c r="S42" i="33" s="1"/>
  <c r="T43" i="33" s="1"/>
  <c r="U44" i="33" s="1"/>
  <c r="V45" i="33" s="1"/>
  <c r="W46" i="33" s="1"/>
  <c r="X47" i="33" s="1"/>
  <c r="Y48" i="33" s="1"/>
  <c r="Z49" i="33" s="1"/>
  <c r="AA50" i="33" s="1"/>
  <c r="AB51" i="33" s="1"/>
  <c r="AC52" i="33" s="1"/>
  <c r="AD53" i="33" s="1"/>
  <c r="AE54" i="33" s="1"/>
  <c r="AF55" i="33" s="1"/>
  <c r="AG56" i="33" s="1"/>
  <c r="D31" i="34"/>
  <c r="E32" i="34" s="1"/>
  <c r="F33" i="34" s="1"/>
  <c r="G34" i="34" s="1"/>
  <c r="H35" i="34" s="1"/>
  <c r="I36" i="34" s="1"/>
  <c r="J37" i="34" s="1"/>
  <c r="K38" i="34" s="1"/>
  <c r="L39" i="34" s="1"/>
  <c r="M40" i="34" s="1"/>
  <c r="N41" i="34" s="1"/>
  <c r="O42" i="34" s="1"/>
  <c r="P43" i="34" s="1"/>
  <c r="Q44" i="34" s="1"/>
  <c r="R45" i="34" s="1"/>
  <c r="S46" i="34" s="1"/>
  <c r="T47" i="34" s="1"/>
  <c r="U48" i="34" s="1"/>
  <c r="V49" i="34" s="1"/>
  <c r="W50" i="34" s="1"/>
  <c r="X51" i="34" s="1"/>
  <c r="Y52" i="34" s="1"/>
  <c r="Z53" i="34" s="1"/>
  <c r="AA54" i="34" s="1"/>
  <c r="AB55" i="34" s="1"/>
  <c r="AC56" i="34" s="1"/>
  <c r="D35" i="34"/>
  <c r="E36" i="34" s="1"/>
  <c r="Q52" i="3"/>
  <c r="Q55" i="3"/>
  <c r="P55" i="3"/>
  <c r="Q54" i="3"/>
  <c r="R47" i="3"/>
  <c r="R54" i="3"/>
  <c r="R55" i="3"/>
  <c r="P47" i="3"/>
  <c r="P54" i="3"/>
  <c r="Q51" i="3"/>
  <c r="R51" i="3"/>
  <c r="CV31" i="34"/>
  <c r="CW32" i="34" s="1"/>
  <c r="D35" i="33"/>
  <c r="E36" i="33" s="1"/>
  <c r="BA17" i="36"/>
  <c r="BB18" i="36" s="1"/>
  <c r="BC19" i="36" s="1"/>
  <c r="BD20" i="36" s="1"/>
  <c r="BE21" i="36" s="1"/>
  <c r="BF22" i="36" s="1"/>
  <c r="BG23" i="36" s="1"/>
  <c r="BH24" i="36" s="1"/>
  <c r="BI25" i="36" s="1"/>
  <c r="BJ26" i="36" s="1"/>
  <c r="BK27" i="36" s="1"/>
  <c r="BL28" i="36" s="1"/>
  <c r="BM29" i="36" s="1"/>
  <c r="BN30" i="36" s="1"/>
  <c r="BO31" i="36" s="1"/>
  <c r="BP32" i="36" s="1"/>
  <c r="BQ33" i="36" s="1"/>
  <c r="BR34" i="36" s="1"/>
  <c r="BS35" i="36" s="1"/>
  <c r="BT36" i="36" s="1"/>
  <c r="BU37" i="36" s="1"/>
  <c r="BV38" i="36" s="1"/>
  <c r="BW39" i="36" s="1"/>
  <c r="BX40" i="36" s="1"/>
  <c r="BY41" i="36" s="1"/>
  <c r="BZ42" i="36" s="1"/>
  <c r="CA43" i="36" s="1"/>
  <c r="CB44" i="36" s="1"/>
  <c r="CC45" i="36" s="1"/>
  <c r="CD46" i="36" s="1"/>
  <c r="CE47" i="36" s="1"/>
  <c r="CF48" i="36" s="1"/>
  <c r="CG49" i="36" s="1"/>
  <c r="CH50" i="36" s="1"/>
  <c r="CI51" i="36" s="1"/>
  <c r="CJ52" i="36" s="1"/>
  <c r="CK53" i="36" s="1"/>
  <c r="CL54" i="36" s="1"/>
  <c r="CM55" i="36" s="1"/>
  <c r="CN56" i="36" s="1"/>
  <c r="BA17" i="37"/>
  <c r="BB18" i="37" s="1"/>
  <c r="BC19" i="37" s="1"/>
  <c r="BD20" i="37" s="1"/>
  <c r="BE21" i="37" s="1"/>
  <c r="BF22" i="37" s="1"/>
  <c r="BG23" i="37" s="1"/>
  <c r="BH24" i="37" s="1"/>
  <c r="BI25" i="37" s="1"/>
  <c r="BJ26" i="37" s="1"/>
  <c r="BK27" i="37" s="1"/>
  <c r="BL28" i="37" s="1"/>
  <c r="BM29" i="37" s="1"/>
  <c r="BN30" i="37" s="1"/>
  <c r="BO31" i="37" s="1"/>
  <c r="BP32" i="37" s="1"/>
  <c r="BQ33" i="37" s="1"/>
  <c r="BR34" i="37" s="1"/>
  <c r="BS35" i="37" s="1"/>
  <c r="BT36" i="37" s="1"/>
  <c r="BU37" i="37" s="1"/>
  <c r="BV38" i="37" s="1"/>
  <c r="BW39" i="37" s="1"/>
  <c r="BX40" i="37" s="1"/>
  <c r="BY41" i="37" s="1"/>
  <c r="BZ42" i="37" s="1"/>
  <c r="CA43" i="37" s="1"/>
  <c r="CB44" i="37" s="1"/>
  <c r="CC45" i="37" s="1"/>
  <c r="CD46" i="37" s="1"/>
  <c r="CE47" i="37" s="1"/>
  <c r="CF48" i="37" s="1"/>
  <c r="CG49" i="37" s="1"/>
  <c r="CH50" i="37" s="1"/>
  <c r="CI51" i="37" s="1"/>
  <c r="CJ52" i="37" s="1"/>
  <c r="CK53" i="37" s="1"/>
  <c r="CL54" i="37" s="1"/>
  <c r="CM55" i="37" s="1"/>
  <c r="CN56" i="37" s="1"/>
  <c r="BA17" i="34"/>
  <c r="BB18" i="34" s="1"/>
  <c r="BA17" i="33"/>
  <c r="BB18" i="33" s="1"/>
  <c r="D17" i="37"/>
  <c r="E18" i="37" s="1"/>
  <c r="D17" i="36"/>
  <c r="E18" i="36" s="1"/>
  <c r="F19" i="36" s="1"/>
  <c r="G20" i="36" s="1"/>
  <c r="H21" i="36" s="1"/>
  <c r="I22" i="36" s="1"/>
  <c r="J23" i="36" s="1"/>
  <c r="K24" i="36" s="1"/>
  <c r="L25" i="36" s="1"/>
  <c r="M26" i="36" s="1"/>
  <c r="N27" i="36" s="1"/>
  <c r="O28" i="36" s="1"/>
  <c r="P29" i="36" s="1"/>
  <c r="Q30" i="36" s="1"/>
  <c r="R31" i="36" s="1"/>
  <c r="S32" i="36" s="1"/>
  <c r="T33" i="36" s="1"/>
  <c r="U34" i="36" s="1"/>
  <c r="V35" i="36" s="1"/>
  <c r="W36" i="36" s="1"/>
  <c r="X37" i="36" s="1"/>
  <c r="Y38" i="36" s="1"/>
  <c r="Z39" i="36" s="1"/>
  <c r="AA40" i="36" s="1"/>
  <c r="AB41" i="36" s="1"/>
  <c r="AC42" i="36" s="1"/>
  <c r="AD43" i="36" s="1"/>
  <c r="AE44" i="36" s="1"/>
  <c r="AF45" i="36" s="1"/>
  <c r="AG46" i="36" s="1"/>
  <c r="AH47" i="36" s="1"/>
  <c r="AI48" i="36" s="1"/>
  <c r="AJ49" i="36" s="1"/>
  <c r="AK50" i="36" s="1"/>
  <c r="AL51" i="36" s="1"/>
  <c r="AM52" i="36" s="1"/>
  <c r="AN53" i="36" s="1"/>
  <c r="AO54" i="36" s="1"/>
  <c r="AP55" i="36" s="1"/>
  <c r="AQ56" i="36" s="1"/>
  <c r="D17" i="34"/>
  <c r="E18" i="34" s="1"/>
  <c r="D17" i="33"/>
  <c r="E18" i="33" s="1"/>
  <c r="F19" i="33" s="1"/>
  <c r="G20" i="33" s="1"/>
  <c r="H21" i="33" s="1"/>
  <c r="I22" i="33" s="1"/>
  <c r="J23" i="33" s="1"/>
  <c r="K24" i="33" s="1"/>
  <c r="L25" i="33" s="1"/>
  <c r="M26" i="33" s="1"/>
  <c r="N27" i="33" s="1"/>
  <c r="O28" i="33" s="1"/>
  <c r="P29" i="33" s="1"/>
  <c r="Q30" i="33" s="1"/>
  <c r="R31" i="33" s="1"/>
  <c r="S32" i="33" s="1"/>
  <c r="T33" i="33" s="1"/>
  <c r="U34" i="33" s="1"/>
  <c r="V35" i="33" s="1"/>
  <c r="W36" i="33" s="1"/>
  <c r="X37" i="33" s="1"/>
  <c r="Y38" i="33" s="1"/>
  <c r="Z39" i="33" s="1"/>
  <c r="AA40" i="33" s="1"/>
  <c r="AB41" i="33" s="1"/>
  <c r="AC42" i="33" s="1"/>
  <c r="AD43" i="33" s="1"/>
  <c r="AE44" i="33" s="1"/>
  <c r="AF45" i="33" s="1"/>
  <c r="AG46" i="33" s="1"/>
  <c r="AH47" i="33" s="1"/>
  <c r="AI48" i="33" s="1"/>
  <c r="AJ49" i="33" s="1"/>
  <c r="AK50" i="33" s="1"/>
  <c r="AL51" i="33" s="1"/>
  <c r="AM52" i="33" s="1"/>
  <c r="AN53" i="33" s="1"/>
  <c r="AO54" i="33" s="1"/>
  <c r="AP55" i="33" s="1"/>
  <c r="AQ56" i="33" s="1"/>
  <c r="CV17" i="37"/>
  <c r="CW18" i="37" s="1"/>
  <c r="CX19" i="37" s="1"/>
  <c r="CY20" i="37" s="1"/>
  <c r="CZ21" i="37" s="1"/>
  <c r="DA22" i="37" s="1"/>
  <c r="DB23" i="37" s="1"/>
  <c r="DC24" i="37" s="1"/>
  <c r="DD25" i="37" s="1"/>
  <c r="DE26" i="37" s="1"/>
  <c r="DF27" i="37" s="1"/>
  <c r="DG28" i="37" s="1"/>
  <c r="DH29" i="37" s="1"/>
  <c r="DI30" i="37" s="1"/>
  <c r="DJ31" i="37" s="1"/>
  <c r="DK32" i="37" s="1"/>
  <c r="DL33" i="37" s="1"/>
  <c r="DM34" i="37" s="1"/>
  <c r="DN35" i="37" s="1"/>
  <c r="DO36" i="37" s="1"/>
  <c r="DP37" i="37" s="1"/>
  <c r="DQ38" i="37" s="1"/>
  <c r="DR39" i="37" s="1"/>
  <c r="DS40" i="37" s="1"/>
  <c r="DT41" i="37" s="1"/>
  <c r="DU42" i="37" s="1"/>
  <c r="DV43" i="37" s="1"/>
  <c r="DW44" i="37" s="1"/>
  <c r="DX45" i="37" s="1"/>
  <c r="DY46" i="37" s="1"/>
  <c r="DZ47" i="37" s="1"/>
  <c r="EA48" i="37" s="1"/>
  <c r="EB49" i="37" s="1"/>
  <c r="EC50" i="37" s="1"/>
  <c r="ED51" i="37" s="1"/>
  <c r="EE52" i="37" s="1"/>
  <c r="EF53" i="37" s="1"/>
  <c r="EG54" i="37" s="1"/>
  <c r="EH55" i="37" s="1"/>
  <c r="EI56" i="37" s="1"/>
  <c r="CV17" i="36"/>
  <c r="CW18" i="36" s="1"/>
  <c r="CX19" i="36" s="1"/>
  <c r="CY20" i="36" s="1"/>
  <c r="CZ21" i="36" s="1"/>
  <c r="DA22" i="36" s="1"/>
  <c r="DB23" i="36" s="1"/>
  <c r="DC24" i="36" s="1"/>
  <c r="DD25" i="36" s="1"/>
  <c r="DE26" i="36" s="1"/>
  <c r="DF27" i="36" s="1"/>
  <c r="DG28" i="36" s="1"/>
  <c r="DH29" i="36" s="1"/>
  <c r="DI30" i="36" s="1"/>
  <c r="DJ31" i="36" s="1"/>
  <c r="DK32" i="36" s="1"/>
  <c r="DL33" i="36" s="1"/>
  <c r="DM34" i="36" s="1"/>
  <c r="DN35" i="36" s="1"/>
  <c r="DO36" i="36" s="1"/>
  <c r="DP37" i="36" s="1"/>
  <c r="DQ38" i="36" s="1"/>
  <c r="DR39" i="36" s="1"/>
  <c r="DS40" i="36" s="1"/>
  <c r="DT41" i="36" s="1"/>
  <c r="DU42" i="36" s="1"/>
  <c r="DV43" i="36" s="1"/>
  <c r="DW44" i="36" s="1"/>
  <c r="DX45" i="36" s="1"/>
  <c r="DY46" i="36" s="1"/>
  <c r="DZ47" i="36" s="1"/>
  <c r="EA48" i="36" s="1"/>
  <c r="EB49" i="36" s="1"/>
  <c r="EC50" i="36" s="1"/>
  <c r="ED51" i="36" s="1"/>
  <c r="EE52" i="36" s="1"/>
  <c r="EF53" i="36" s="1"/>
  <c r="EG54" i="36" s="1"/>
  <c r="EH55" i="36" s="1"/>
  <c r="EI56" i="36" s="1"/>
  <c r="CV17" i="33"/>
  <c r="CW18" i="33" s="1"/>
  <c r="CX19" i="33" s="1"/>
  <c r="CY20" i="33" s="1"/>
  <c r="CZ21" i="33" s="1"/>
  <c r="DA22" i="33" s="1"/>
  <c r="DB23" i="33" s="1"/>
  <c r="DC24" i="33" s="1"/>
  <c r="DD25" i="33" s="1"/>
  <c r="DE26" i="33" s="1"/>
  <c r="DF27" i="33" s="1"/>
  <c r="DG28" i="33" s="1"/>
  <c r="DH29" i="33" s="1"/>
  <c r="DI30" i="33" s="1"/>
  <c r="DJ31" i="33" s="1"/>
  <c r="DK32" i="33" s="1"/>
  <c r="DL33" i="33" s="1"/>
  <c r="DM34" i="33" s="1"/>
  <c r="DN35" i="33" s="1"/>
  <c r="DO36" i="33" s="1"/>
  <c r="DP37" i="33" s="1"/>
  <c r="DQ38" i="33" s="1"/>
  <c r="DR39" i="33" s="1"/>
  <c r="DS40" i="33" s="1"/>
  <c r="DT41" i="33" s="1"/>
  <c r="DU42" i="33" s="1"/>
  <c r="DV43" i="33" s="1"/>
  <c r="DW44" i="33" s="1"/>
  <c r="DX45" i="33" s="1"/>
  <c r="DY46" i="33" s="1"/>
  <c r="DZ47" i="33" s="1"/>
  <c r="EA48" i="33" s="1"/>
  <c r="EB49" i="33" s="1"/>
  <c r="EC50" i="33" s="1"/>
  <c r="ED51" i="33" s="1"/>
  <c r="EE52" i="33" s="1"/>
  <c r="EF53" i="33" s="1"/>
  <c r="EG54" i="33" s="1"/>
  <c r="EH55" i="33" s="1"/>
  <c r="EI56" i="33" s="1"/>
  <c r="CV17" i="34"/>
  <c r="CW18" i="34" s="1"/>
  <c r="D24" i="36"/>
  <c r="E25" i="36" s="1"/>
  <c r="F26" i="36" s="1"/>
  <c r="G27" i="36" s="1"/>
  <c r="H28" i="36" s="1"/>
  <c r="I29" i="36" s="1"/>
  <c r="J30" i="36" s="1"/>
  <c r="K31" i="36" s="1"/>
  <c r="L32" i="36" s="1"/>
  <c r="M33" i="36" s="1"/>
  <c r="N34" i="36" s="1"/>
  <c r="O35" i="36" s="1"/>
  <c r="P36" i="36" s="1"/>
  <c r="Q37" i="36" s="1"/>
  <c r="R38" i="36" s="1"/>
  <c r="S39" i="36" s="1"/>
  <c r="T40" i="36" s="1"/>
  <c r="U41" i="36" s="1"/>
  <c r="V42" i="36" s="1"/>
  <c r="W43" i="36" s="1"/>
  <c r="X44" i="36" s="1"/>
  <c r="Y45" i="36" s="1"/>
  <c r="Z46" i="36" s="1"/>
  <c r="AA47" i="36" s="1"/>
  <c r="AB48" i="36" s="1"/>
  <c r="AC49" i="36" s="1"/>
  <c r="AD50" i="36" s="1"/>
  <c r="AE51" i="36" s="1"/>
  <c r="AF52" i="36" s="1"/>
  <c r="AG53" i="36" s="1"/>
  <c r="AH54" i="36" s="1"/>
  <c r="AI55" i="36" s="1"/>
  <c r="AJ56" i="36" s="1"/>
  <c r="D24" i="34"/>
  <c r="E25" i="34" s="1"/>
  <c r="F26" i="34" s="1"/>
  <c r="G27" i="34" s="1"/>
  <c r="H28" i="34" s="1"/>
  <c r="I29" i="34" s="1"/>
  <c r="J30" i="34" s="1"/>
  <c r="K31" i="34" s="1"/>
  <c r="L32" i="34" s="1"/>
  <c r="M33" i="34" s="1"/>
  <c r="N34" i="34" s="1"/>
  <c r="O35" i="34" s="1"/>
  <c r="P36" i="34" s="1"/>
  <c r="Q37" i="34" s="1"/>
  <c r="R38" i="34" s="1"/>
  <c r="S39" i="34" s="1"/>
  <c r="T40" i="34" s="1"/>
  <c r="U41" i="34" s="1"/>
  <c r="V42" i="34" s="1"/>
  <c r="W43" i="34" s="1"/>
  <c r="X44" i="34" s="1"/>
  <c r="Y45" i="34" s="1"/>
  <c r="Z46" i="34" s="1"/>
  <c r="AA47" i="34" s="1"/>
  <c r="AB48" i="34" s="1"/>
  <c r="AC49" i="34" s="1"/>
  <c r="AD50" i="34" s="1"/>
  <c r="AE51" i="34" s="1"/>
  <c r="AF52" i="34" s="1"/>
  <c r="AG53" i="34" s="1"/>
  <c r="AH54" i="34" s="1"/>
  <c r="AI55" i="34" s="1"/>
  <c r="AJ56" i="34" s="1"/>
  <c r="D24" i="37"/>
  <c r="E25" i="37" s="1"/>
  <c r="D24" i="33"/>
  <c r="E25" i="33" s="1"/>
  <c r="BA25" i="37"/>
  <c r="BB26" i="37" s="1"/>
  <c r="BC27" i="37" s="1"/>
  <c r="BD28" i="37" s="1"/>
  <c r="BE29" i="37" s="1"/>
  <c r="BF30" i="37" s="1"/>
  <c r="BG31" i="37" s="1"/>
  <c r="BH32" i="37" s="1"/>
  <c r="BI33" i="37" s="1"/>
  <c r="BJ34" i="37" s="1"/>
  <c r="BK35" i="37" s="1"/>
  <c r="BL36" i="37" s="1"/>
  <c r="BM37" i="37" s="1"/>
  <c r="BN38" i="37" s="1"/>
  <c r="BO39" i="37" s="1"/>
  <c r="BP40" i="37" s="1"/>
  <c r="BQ41" i="37" s="1"/>
  <c r="BR42" i="37" s="1"/>
  <c r="BS43" i="37" s="1"/>
  <c r="BT44" i="37" s="1"/>
  <c r="BU45" i="37" s="1"/>
  <c r="BV46" i="37" s="1"/>
  <c r="BW47" i="37" s="1"/>
  <c r="BX48" i="37" s="1"/>
  <c r="BY49" i="37" s="1"/>
  <c r="BZ50" i="37" s="1"/>
  <c r="CA51" i="37" s="1"/>
  <c r="CB52" i="37" s="1"/>
  <c r="CC53" i="37" s="1"/>
  <c r="CD54" i="37" s="1"/>
  <c r="CE55" i="37" s="1"/>
  <c r="CF56" i="37" s="1"/>
  <c r="BA25" i="36"/>
  <c r="BB26" i="36" s="1"/>
  <c r="BC27" i="36" s="1"/>
  <c r="BD28" i="36" s="1"/>
  <c r="BE29" i="36" s="1"/>
  <c r="BF30" i="36" s="1"/>
  <c r="BG31" i="36" s="1"/>
  <c r="BH32" i="36" s="1"/>
  <c r="BI33" i="36" s="1"/>
  <c r="BJ34" i="36" s="1"/>
  <c r="BK35" i="36" s="1"/>
  <c r="BL36" i="36" s="1"/>
  <c r="BM37" i="36" s="1"/>
  <c r="BN38" i="36" s="1"/>
  <c r="BO39" i="36" s="1"/>
  <c r="BP40" i="36" s="1"/>
  <c r="BQ41" i="36" s="1"/>
  <c r="BR42" i="36" s="1"/>
  <c r="BS43" i="36" s="1"/>
  <c r="BT44" i="36" s="1"/>
  <c r="BU45" i="36" s="1"/>
  <c r="BV46" i="36" s="1"/>
  <c r="BW47" i="36" s="1"/>
  <c r="BX48" i="36" s="1"/>
  <c r="BY49" i="36" s="1"/>
  <c r="BZ50" i="36" s="1"/>
  <c r="CA51" i="36" s="1"/>
  <c r="CB52" i="36" s="1"/>
  <c r="CC53" i="36" s="1"/>
  <c r="CD54" i="36" s="1"/>
  <c r="CE55" i="36" s="1"/>
  <c r="CF56" i="36" s="1"/>
  <c r="BA25" i="34"/>
  <c r="BB26" i="34" s="1"/>
  <c r="BA25" i="33"/>
  <c r="BB26" i="33" s="1"/>
  <c r="BC27" i="33" s="1"/>
  <c r="BD28" i="33" s="1"/>
  <c r="BE29" i="33" s="1"/>
  <c r="BF30" i="33" s="1"/>
  <c r="BG31" i="33" s="1"/>
  <c r="BH32" i="33" s="1"/>
  <c r="BI33" i="33" s="1"/>
  <c r="BJ34" i="33" s="1"/>
  <c r="BK35" i="33" s="1"/>
  <c r="BL36" i="33" s="1"/>
  <c r="BM37" i="33" s="1"/>
  <c r="BN38" i="33" s="1"/>
  <c r="BO39" i="33" s="1"/>
  <c r="BP40" i="33" s="1"/>
  <c r="BQ41" i="33" s="1"/>
  <c r="BR42" i="33" s="1"/>
  <c r="BS43" i="33" s="1"/>
  <c r="BT44" i="33" s="1"/>
  <c r="BU45" i="33" s="1"/>
  <c r="BV46" i="33" s="1"/>
  <c r="BW47" i="33" s="1"/>
  <c r="BX48" i="33" s="1"/>
  <c r="BY49" i="33" s="1"/>
  <c r="BZ50" i="33" s="1"/>
  <c r="CA51" i="33" s="1"/>
  <c r="CB52" i="33" s="1"/>
  <c r="CC53" i="33" s="1"/>
  <c r="CD54" i="33" s="1"/>
  <c r="CE55" i="33" s="1"/>
  <c r="CF56" i="33" s="1"/>
  <c r="CV21" i="36"/>
  <c r="CW22" i="36" s="1"/>
  <c r="CX23" i="36" s="1"/>
  <c r="CY24" i="36" s="1"/>
  <c r="CZ25" i="36" s="1"/>
  <c r="DA26" i="36" s="1"/>
  <c r="DB27" i="36" s="1"/>
  <c r="DC28" i="36" s="1"/>
  <c r="DD29" i="36" s="1"/>
  <c r="DE30" i="36" s="1"/>
  <c r="DF31" i="36" s="1"/>
  <c r="DG32" i="36" s="1"/>
  <c r="DH33" i="36" s="1"/>
  <c r="DI34" i="36" s="1"/>
  <c r="DJ35" i="36" s="1"/>
  <c r="DK36" i="36" s="1"/>
  <c r="DL37" i="36" s="1"/>
  <c r="DM38" i="36" s="1"/>
  <c r="DN39" i="36" s="1"/>
  <c r="DO40" i="36" s="1"/>
  <c r="DP41" i="36" s="1"/>
  <c r="DQ42" i="36" s="1"/>
  <c r="DR43" i="36" s="1"/>
  <c r="DS44" i="36" s="1"/>
  <c r="DT45" i="36" s="1"/>
  <c r="DU46" i="36" s="1"/>
  <c r="DV47" i="36" s="1"/>
  <c r="DW48" i="36" s="1"/>
  <c r="DX49" i="36" s="1"/>
  <c r="DY50" i="36" s="1"/>
  <c r="DZ51" i="36" s="1"/>
  <c r="EA52" i="36" s="1"/>
  <c r="EB53" i="36" s="1"/>
  <c r="EC54" i="36" s="1"/>
  <c r="ED55" i="36" s="1"/>
  <c r="EE56" i="36" s="1"/>
  <c r="CV21" i="37"/>
  <c r="CW22" i="37" s="1"/>
  <c r="CX23" i="37" s="1"/>
  <c r="CY24" i="37" s="1"/>
  <c r="CV21" i="33"/>
  <c r="CW22" i="33" s="1"/>
  <c r="CV21" i="34"/>
  <c r="CW22" i="34" s="1"/>
  <c r="CX23" i="34" s="1"/>
  <c r="CY24" i="34" s="1"/>
  <c r="CZ25" i="34" s="1"/>
  <c r="DA26" i="34" s="1"/>
  <c r="DB27" i="34" s="1"/>
  <c r="DC28" i="34" s="1"/>
  <c r="DD29" i="34" s="1"/>
  <c r="DE30" i="34" s="1"/>
  <c r="DF31" i="34" s="1"/>
  <c r="DG32" i="34" s="1"/>
  <c r="DH33" i="34" s="1"/>
  <c r="DI34" i="34" s="1"/>
  <c r="DJ35" i="34" s="1"/>
  <c r="DK36" i="34" s="1"/>
  <c r="DL37" i="34" s="1"/>
  <c r="DM38" i="34" s="1"/>
  <c r="DN39" i="34" s="1"/>
  <c r="DO40" i="34" s="1"/>
  <c r="DP41" i="34" s="1"/>
  <c r="DQ42" i="34" s="1"/>
  <c r="DR43" i="34" s="1"/>
  <c r="DS44" i="34" s="1"/>
  <c r="DT45" i="34" s="1"/>
  <c r="DU46" i="34" s="1"/>
  <c r="DV47" i="34" s="1"/>
  <c r="DW48" i="34" s="1"/>
  <c r="DX49" i="34" s="1"/>
  <c r="DY50" i="34" s="1"/>
  <c r="DZ51" i="34" s="1"/>
  <c r="EA52" i="34" s="1"/>
  <c r="EB53" i="34" s="1"/>
  <c r="EC54" i="34" s="1"/>
  <c r="ED55" i="34" s="1"/>
  <c r="EE56" i="34" s="1"/>
  <c r="Q45" i="3"/>
  <c r="P41" i="3"/>
  <c r="P43" i="3"/>
  <c r="Q37" i="3"/>
  <c r="Q44" i="3"/>
  <c r="R45" i="3"/>
  <c r="P40" i="3"/>
  <c r="Q41" i="3"/>
  <c r="Q43" i="3"/>
  <c r="R37" i="3"/>
  <c r="R44" i="3"/>
  <c r="P39" i="3"/>
  <c r="Q40" i="3"/>
  <c r="R41" i="3"/>
  <c r="R43" i="3"/>
  <c r="D16" i="36"/>
  <c r="E17" i="36" s="1"/>
  <c r="F18" i="36" s="1"/>
  <c r="G19" i="36" s="1"/>
  <c r="H20" i="36" s="1"/>
  <c r="I21" i="36" s="1"/>
  <c r="J22" i="36" s="1"/>
  <c r="K23" i="36" s="1"/>
  <c r="L24" i="36" s="1"/>
  <c r="M25" i="36" s="1"/>
  <c r="N26" i="36" s="1"/>
  <c r="O27" i="36" s="1"/>
  <c r="P28" i="36" s="1"/>
  <c r="Q29" i="36" s="1"/>
  <c r="R30" i="36" s="1"/>
  <c r="S31" i="36" s="1"/>
  <c r="T32" i="36" s="1"/>
  <c r="U33" i="36" s="1"/>
  <c r="V34" i="36" s="1"/>
  <c r="W35" i="36" s="1"/>
  <c r="X36" i="36" s="1"/>
  <c r="Y37" i="36" s="1"/>
  <c r="Z38" i="36" s="1"/>
  <c r="AA39" i="36" s="1"/>
  <c r="AB40" i="36" s="1"/>
  <c r="AC41" i="36" s="1"/>
  <c r="AD42" i="36" s="1"/>
  <c r="AE43" i="36" s="1"/>
  <c r="AF44" i="36" s="1"/>
  <c r="AG45" i="36" s="1"/>
  <c r="AH46" i="36" s="1"/>
  <c r="AI47" i="36" s="1"/>
  <c r="AJ48" i="36" s="1"/>
  <c r="AK49" i="36" s="1"/>
  <c r="AL50" i="36" s="1"/>
  <c r="AM51" i="36" s="1"/>
  <c r="AN52" i="36" s="1"/>
  <c r="AO53" i="36" s="1"/>
  <c r="AP54" i="36" s="1"/>
  <c r="AQ55" i="36" s="1"/>
  <c r="AR56" i="36" s="1"/>
  <c r="D16" i="37"/>
  <c r="E17" i="37" s="1"/>
  <c r="Q39" i="3"/>
  <c r="R40" i="3"/>
  <c r="D16" i="34"/>
  <c r="E17" i="34" s="1"/>
  <c r="P42" i="3"/>
  <c r="R39" i="3"/>
  <c r="D16" i="33"/>
  <c r="E17" i="33" s="1"/>
  <c r="D23" i="37"/>
  <c r="E24" i="37" s="1"/>
  <c r="D23" i="36"/>
  <c r="E24" i="36" s="1"/>
  <c r="F25" i="36" s="1"/>
  <c r="G26" i="36" s="1"/>
  <c r="H27" i="36" s="1"/>
  <c r="I28" i="36" s="1"/>
  <c r="J29" i="36" s="1"/>
  <c r="K30" i="36" s="1"/>
  <c r="L31" i="36" s="1"/>
  <c r="M32" i="36" s="1"/>
  <c r="N33" i="36" s="1"/>
  <c r="O34" i="36" s="1"/>
  <c r="P35" i="36" s="1"/>
  <c r="Q36" i="36" s="1"/>
  <c r="R37" i="36" s="1"/>
  <c r="S38" i="36" s="1"/>
  <c r="T39" i="36" s="1"/>
  <c r="U40" i="36" s="1"/>
  <c r="V41" i="36" s="1"/>
  <c r="W42" i="36" s="1"/>
  <c r="X43" i="36" s="1"/>
  <c r="Y44" i="36" s="1"/>
  <c r="Z45" i="36" s="1"/>
  <c r="AA46" i="36" s="1"/>
  <c r="AB47" i="36" s="1"/>
  <c r="AC48" i="36" s="1"/>
  <c r="AD49" i="36" s="1"/>
  <c r="AE50" i="36" s="1"/>
  <c r="AF51" i="36" s="1"/>
  <c r="AG52" i="36" s="1"/>
  <c r="AH53" i="36" s="1"/>
  <c r="AI54" i="36" s="1"/>
  <c r="AJ55" i="36" s="1"/>
  <c r="AK56" i="36" s="1"/>
  <c r="P46" i="3"/>
  <c r="Q42" i="3"/>
  <c r="D23" i="34"/>
  <c r="E24" i="34" s="1"/>
  <c r="CV25" i="36"/>
  <c r="CW26" i="36" s="1"/>
  <c r="CX27" i="36" s="1"/>
  <c r="CY28" i="36" s="1"/>
  <c r="CZ29" i="36" s="1"/>
  <c r="DA30" i="36" s="1"/>
  <c r="DB31" i="36" s="1"/>
  <c r="DC32" i="36" s="1"/>
  <c r="DD33" i="36" s="1"/>
  <c r="DE34" i="36" s="1"/>
  <c r="DF35" i="36" s="1"/>
  <c r="DG36" i="36" s="1"/>
  <c r="DH37" i="36" s="1"/>
  <c r="DI38" i="36" s="1"/>
  <c r="DJ39" i="36" s="1"/>
  <c r="DK40" i="36" s="1"/>
  <c r="DL41" i="36" s="1"/>
  <c r="DM42" i="36" s="1"/>
  <c r="DN43" i="36" s="1"/>
  <c r="DO44" i="36" s="1"/>
  <c r="DP45" i="36" s="1"/>
  <c r="DQ46" i="36" s="1"/>
  <c r="DR47" i="36" s="1"/>
  <c r="DS48" i="36" s="1"/>
  <c r="DT49" i="36" s="1"/>
  <c r="DU50" i="36" s="1"/>
  <c r="DV51" i="36" s="1"/>
  <c r="DW52" i="36" s="1"/>
  <c r="DX53" i="36" s="1"/>
  <c r="DY54" i="36" s="1"/>
  <c r="DZ55" i="36" s="1"/>
  <c r="EA56" i="36" s="1"/>
  <c r="CV25" i="37"/>
  <c r="CW26" i="37" s="1"/>
  <c r="CX27" i="37" s="1"/>
  <c r="CY28" i="37" s="1"/>
  <c r="CZ29" i="37" s="1"/>
  <c r="DA30" i="37" s="1"/>
  <c r="DB31" i="37" s="1"/>
  <c r="DC32" i="37" s="1"/>
  <c r="DD33" i="37" s="1"/>
  <c r="DE34" i="37" s="1"/>
  <c r="DF35" i="37" s="1"/>
  <c r="DG36" i="37" s="1"/>
  <c r="DH37" i="37" s="1"/>
  <c r="DI38" i="37" s="1"/>
  <c r="DJ39" i="37" s="1"/>
  <c r="DK40" i="37" s="1"/>
  <c r="DL41" i="37" s="1"/>
  <c r="DM42" i="37" s="1"/>
  <c r="DN43" i="37" s="1"/>
  <c r="DO44" i="37" s="1"/>
  <c r="DP45" i="37" s="1"/>
  <c r="DQ46" i="37" s="1"/>
  <c r="DR47" i="37" s="1"/>
  <c r="DS48" i="37" s="1"/>
  <c r="DT49" i="37" s="1"/>
  <c r="DU50" i="37" s="1"/>
  <c r="DV51" i="37" s="1"/>
  <c r="DW52" i="37" s="1"/>
  <c r="DX53" i="37" s="1"/>
  <c r="DY54" i="37" s="1"/>
  <c r="DZ55" i="37" s="1"/>
  <c r="EA56" i="37" s="1"/>
  <c r="CV25" i="34"/>
  <c r="CW26" i="34" s="1"/>
  <c r="CX27" i="34" s="1"/>
  <c r="CY28" i="34" s="1"/>
  <c r="CZ29" i="34" s="1"/>
  <c r="DA30" i="34" s="1"/>
  <c r="DB31" i="34" s="1"/>
  <c r="DC32" i="34" s="1"/>
  <c r="DD33" i="34" s="1"/>
  <c r="DE34" i="34" s="1"/>
  <c r="DF35" i="34" s="1"/>
  <c r="DG36" i="34" s="1"/>
  <c r="DH37" i="34" s="1"/>
  <c r="DI38" i="34" s="1"/>
  <c r="DJ39" i="34" s="1"/>
  <c r="DK40" i="34" s="1"/>
  <c r="DL41" i="34" s="1"/>
  <c r="DM42" i="34" s="1"/>
  <c r="DN43" i="34" s="1"/>
  <c r="DO44" i="34" s="1"/>
  <c r="DP45" i="34" s="1"/>
  <c r="DQ46" i="34" s="1"/>
  <c r="DR47" i="34" s="1"/>
  <c r="DS48" i="34" s="1"/>
  <c r="DT49" i="34" s="1"/>
  <c r="DU50" i="34" s="1"/>
  <c r="DV51" i="34" s="1"/>
  <c r="DW52" i="34" s="1"/>
  <c r="DX53" i="34" s="1"/>
  <c r="DY54" i="34" s="1"/>
  <c r="DZ55" i="34" s="1"/>
  <c r="EA56" i="34" s="1"/>
  <c r="EO15" i="37"/>
  <c r="ER15" i="37" s="1"/>
  <c r="ES15" i="37" s="1"/>
  <c r="EN16" i="37"/>
  <c r="CT16" i="37"/>
  <c r="AY14" i="36"/>
  <c r="CT15" i="36"/>
  <c r="EO14" i="37"/>
  <c r="ER14" i="37" s="1"/>
  <c r="ES14" i="37" s="1"/>
  <c r="AY12" i="36"/>
  <c r="CT16" i="36"/>
  <c r="AY15" i="36"/>
  <c r="AY13" i="36"/>
  <c r="EO13" i="36" s="1"/>
  <c r="ER13" i="36" s="1"/>
  <c r="ES13" i="36" s="1"/>
  <c r="AY16" i="36"/>
  <c r="ES11" i="37"/>
  <c r="EO13" i="37"/>
  <c r="ER13" i="37" s="1"/>
  <c r="ES13" i="37" s="1"/>
  <c r="CY18" i="37"/>
  <c r="EN16" i="36"/>
  <c r="ES11" i="36"/>
  <c r="CT14" i="36"/>
  <c r="EO14" i="36" s="1"/>
  <c r="ER14" i="36" s="1"/>
  <c r="ES14" i="36" s="1"/>
  <c r="EO12" i="36"/>
  <c r="ER12" i="36" s="1"/>
  <c r="ES12" i="36" s="1"/>
  <c r="EN7" i="10"/>
  <c r="EN7" i="33"/>
  <c r="EO10" i="33" s="1"/>
  <c r="ER10" i="33" s="1"/>
  <c r="ES10" i="33" s="1"/>
  <c r="EN7" i="34"/>
  <c r="EO10" i="34" s="1"/>
  <c r="ER10" i="34" s="1"/>
  <c r="ES10" i="34" s="1"/>
  <c r="BC39" i="34"/>
  <c r="BD40" i="34" s="1"/>
  <c r="BE41" i="34" s="1"/>
  <c r="BF42" i="34" s="1"/>
  <c r="BG43" i="34" s="1"/>
  <c r="BH44" i="34" s="1"/>
  <c r="BI45" i="34" s="1"/>
  <c r="BJ46" i="34" s="1"/>
  <c r="BK47" i="34" s="1"/>
  <c r="BL48" i="34" s="1"/>
  <c r="BM49" i="34" s="1"/>
  <c r="BN50" i="34" s="1"/>
  <c r="BO51" i="34" s="1"/>
  <c r="BP52" i="34" s="1"/>
  <c r="BQ53" i="34" s="1"/>
  <c r="BR54" i="34" s="1"/>
  <c r="BS55" i="34" s="1"/>
  <c r="BT56" i="34" s="1"/>
  <c r="CX40" i="34"/>
  <c r="CY41" i="34" s="1"/>
  <c r="CZ42" i="34" s="1"/>
  <c r="DA43" i="34" s="1"/>
  <c r="DB44" i="34" s="1"/>
  <c r="DC45" i="34" s="1"/>
  <c r="DD46" i="34" s="1"/>
  <c r="DE47" i="34" s="1"/>
  <c r="DF48" i="34" s="1"/>
  <c r="DG49" i="34" s="1"/>
  <c r="DH50" i="34" s="1"/>
  <c r="DI51" i="34" s="1"/>
  <c r="DJ52" i="34" s="1"/>
  <c r="DK53" i="34" s="1"/>
  <c r="DL54" i="34" s="1"/>
  <c r="DM55" i="34" s="1"/>
  <c r="DN56" i="34" s="1"/>
  <c r="BC51" i="34"/>
  <c r="BD52" i="34" s="1"/>
  <c r="BE53" i="34" s="1"/>
  <c r="BF54" i="34" s="1"/>
  <c r="BG55" i="34" s="1"/>
  <c r="BH56" i="34" s="1"/>
  <c r="BC15" i="34"/>
  <c r="BD16" i="34" s="1"/>
  <c r="BE17" i="34" s="1"/>
  <c r="BF18" i="34" s="1"/>
  <c r="BG19" i="34" s="1"/>
  <c r="BH20" i="34" s="1"/>
  <c r="BI21" i="34" s="1"/>
  <c r="BJ22" i="34" s="1"/>
  <c r="BK23" i="34" s="1"/>
  <c r="BL24" i="34" s="1"/>
  <c r="BM25" i="34" s="1"/>
  <c r="BN26" i="34" s="1"/>
  <c r="BO27" i="34" s="1"/>
  <c r="BP28" i="34" s="1"/>
  <c r="BQ29" i="34" s="1"/>
  <c r="BR30" i="34" s="1"/>
  <c r="BS31" i="34" s="1"/>
  <c r="BT32" i="34" s="1"/>
  <c r="BU33" i="34" s="1"/>
  <c r="BV34" i="34" s="1"/>
  <c r="BW35" i="34" s="1"/>
  <c r="BX36" i="34" s="1"/>
  <c r="BY37" i="34" s="1"/>
  <c r="BZ38" i="34" s="1"/>
  <c r="CA39" i="34" s="1"/>
  <c r="CB40" i="34" s="1"/>
  <c r="CC41" i="34" s="1"/>
  <c r="CD42" i="34" s="1"/>
  <c r="CE43" i="34" s="1"/>
  <c r="CF44" i="34" s="1"/>
  <c r="CG45" i="34" s="1"/>
  <c r="CH46" i="34" s="1"/>
  <c r="CI47" i="34" s="1"/>
  <c r="CJ48" i="34" s="1"/>
  <c r="CK49" i="34" s="1"/>
  <c r="CL50" i="34" s="1"/>
  <c r="CM51" i="34" s="1"/>
  <c r="CN52" i="34" s="1"/>
  <c r="CO53" i="34" s="1"/>
  <c r="CP54" i="34" s="1"/>
  <c r="CQ55" i="34" s="1"/>
  <c r="CR56" i="34" s="1"/>
  <c r="F16" i="34"/>
  <c r="G17" i="34" s="1"/>
  <c r="H18" i="34" s="1"/>
  <c r="I19" i="34" s="1"/>
  <c r="J20" i="34" s="1"/>
  <c r="K21" i="34" s="1"/>
  <c r="L22" i="34" s="1"/>
  <c r="M23" i="34" s="1"/>
  <c r="N24" i="34" s="1"/>
  <c r="O25" i="34" s="1"/>
  <c r="P26" i="34" s="1"/>
  <c r="Q27" i="34" s="1"/>
  <c r="R28" i="34" s="1"/>
  <c r="S29" i="34" s="1"/>
  <c r="T30" i="34" s="1"/>
  <c r="U31" i="34" s="1"/>
  <c r="V32" i="34" s="1"/>
  <c r="W33" i="34" s="1"/>
  <c r="X34" i="34" s="1"/>
  <c r="Y35" i="34" s="1"/>
  <c r="Z36" i="34" s="1"/>
  <c r="AA37" i="34" s="1"/>
  <c r="AB38" i="34" s="1"/>
  <c r="AC39" i="34" s="1"/>
  <c r="AD40" i="34" s="1"/>
  <c r="AE41" i="34" s="1"/>
  <c r="AF42" i="34" s="1"/>
  <c r="AG43" i="34" s="1"/>
  <c r="AH44" i="34" s="1"/>
  <c r="AI45" i="34" s="1"/>
  <c r="AJ46" i="34" s="1"/>
  <c r="AK47" i="34" s="1"/>
  <c r="AL48" i="34" s="1"/>
  <c r="AM49" i="34" s="1"/>
  <c r="AN50" i="34" s="1"/>
  <c r="AO51" i="34" s="1"/>
  <c r="AP52" i="34" s="1"/>
  <c r="AQ53" i="34" s="1"/>
  <c r="AR54" i="34" s="1"/>
  <c r="AS55" i="34" s="1"/>
  <c r="AT56" i="34" s="1"/>
  <c r="EN15" i="34"/>
  <c r="CX16" i="34"/>
  <c r="CY17" i="34" s="1"/>
  <c r="CZ18" i="34" s="1"/>
  <c r="DA19" i="34" s="1"/>
  <c r="DB20" i="34" s="1"/>
  <c r="DC21" i="34" s="1"/>
  <c r="DD22" i="34" s="1"/>
  <c r="DE23" i="34" s="1"/>
  <c r="DF24" i="34" s="1"/>
  <c r="DG25" i="34" s="1"/>
  <c r="DH26" i="34" s="1"/>
  <c r="DI27" i="34" s="1"/>
  <c r="DJ28" i="34" s="1"/>
  <c r="DK29" i="34" s="1"/>
  <c r="DL30" i="34" s="1"/>
  <c r="DM31" i="34" s="1"/>
  <c r="DN32" i="34" s="1"/>
  <c r="DO33" i="34" s="1"/>
  <c r="DP34" i="34" s="1"/>
  <c r="DQ35" i="34" s="1"/>
  <c r="DR36" i="34" s="1"/>
  <c r="DS37" i="34" s="1"/>
  <c r="DT38" i="34" s="1"/>
  <c r="DU39" i="34" s="1"/>
  <c r="DV40" i="34" s="1"/>
  <c r="DW41" i="34" s="1"/>
  <c r="DX42" i="34" s="1"/>
  <c r="DY43" i="34" s="1"/>
  <c r="DZ44" i="34" s="1"/>
  <c r="EA45" i="34" s="1"/>
  <c r="EB46" i="34" s="1"/>
  <c r="EC47" i="34" s="1"/>
  <c r="ED48" i="34" s="1"/>
  <c r="EE49" i="34" s="1"/>
  <c r="EF50" i="34" s="1"/>
  <c r="EG51" i="34" s="1"/>
  <c r="EH52" i="34" s="1"/>
  <c r="EI53" i="34" s="1"/>
  <c r="EJ54" i="34" s="1"/>
  <c r="EK55" i="34" s="1"/>
  <c r="EL56" i="34" s="1"/>
  <c r="CX42" i="34"/>
  <c r="CY43" i="34" s="1"/>
  <c r="CZ44" i="34" s="1"/>
  <c r="DA45" i="34" s="1"/>
  <c r="DB46" i="34" s="1"/>
  <c r="DC47" i="34" s="1"/>
  <c r="DD48" i="34" s="1"/>
  <c r="DE49" i="34" s="1"/>
  <c r="DF50" i="34" s="1"/>
  <c r="DG51" i="34" s="1"/>
  <c r="DH52" i="34" s="1"/>
  <c r="DI53" i="34" s="1"/>
  <c r="DJ54" i="34" s="1"/>
  <c r="DK55" i="34" s="1"/>
  <c r="DL56" i="34" s="1"/>
  <c r="BC43" i="34"/>
  <c r="BD44" i="34" s="1"/>
  <c r="BE45" i="34" s="1"/>
  <c r="BF46" i="34" s="1"/>
  <c r="BG47" i="34" s="1"/>
  <c r="BH48" i="34" s="1"/>
  <c r="BI49" i="34" s="1"/>
  <c r="BJ50" i="34" s="1"/>
  <c r="BK51" i="34" s="1"/>
  <c r="BL52" i="34" s="1"/>
  <c r="BM53" i="34" s="1"/>
  <c r="BN54" i="34" s="1"/>
  <c r="BO55" i="34" s="1"/>
  <c r="BP56" i="34" s="1"/>
  <c r="CX44" i="34"/>
  <c r="CY45" i="34" s="1"/>
  <c r="CZ46" i="34" s="1"/>
  <c r="DA47" i="34" s="1"/>
  <c r="DB48" i="34" s="1"/>
  <c r="DC49" i="34" s="1"/>
  <c r="DD50" i="34" s="1"/>
  <c r="DE51" i="34" s="1"/>
  <c r="DF52" i="34" s="1"/>
  <c r="DG53" i="34" s="1"/>
  <c r="DH54" i="34" s="1"/>
  <c r="DI55" i="34" s="1"/>
  <c r="DJ56" i="34" s="1"/>
  <c r="F13" i="34"/>
  <c r="G14" i="34" s="1"/>
  <c r="H15" i="34" s="1"/>
  <c r="I16" i="34" s="1"/>
  <c r="J17" i="34" s="1"/>
  <c r="K18" i="34" s="1"/>
  <c r="L19" i="34" s="1"/>
  <c r="M20" i="34" s="1"/>
  <c r="N21" i="34" s="1"/>
  <c r="O22" i="34" s="1"/>
  <c r="P23" i="34" s="1"/>
  <c r="Q24" i="34" s="1"/>
  <c r="R25" i="34" s="1"/>
  <c r="S26" i="34" s="1"/>
  <c r="T27" i="34" s="1"/>
  <c r="U28" i="34" s="1"/>
  <c r="V29" i="34" s="1"/>
  <c r="W30" i="34" s="1"/>
  <c r="X31" i="34" s="1"/>
  <c r="Y32" i="34" s="1"/>
  <c r="Z33" i="34" s="1"/>
  <c r="AA34" i="34" s="1"/>
  <c r="AB35" i="34" s="1"/>
  <c r="AC36" i="34" s="1"/>
  <c r="AD37" i="34" s="1"/>
  <c r="AE38" i="34" s="1"/>
  <c r="AF39" i="34" s="1"/>
  <c r="AG40" i="34" s="1"/>
  <c r="AH41" i="34" s="1"/>
  <c r="AI42" i="34" s="1"/>
  <c r="AJ43" i="34" s="1"/>
  <c r="AK44" i="34" s="1"/>
  <c r="AL45" i="34" s="1"/>
  <c r="AM46" i="34" s="1"/>
  <c r="AN47" i="34" s="1"/>
  <c r="AO48" i="34" s="1"/>
  <c r="AP49" i="34" s="1"/>
  <c r="AQ50" i="34" s="1"/>
  <c r="AR51" i="34" s="1"/>
  <c r="AS52" i="34" s="1"/>
  <c r="AT53" i="34" s="1"/>
  <c r="AU54" i="34" s="1"/>
  <c r="AV55" i="34" s="1"/>
  <c r="AW56" i="34" s="1"/>
  <c r="BC19" i="34"/>
  <c r="BD20" i="34" s="1"/>
  <c r="BE21" i="34" s="1"/>
  <c r="BF22" i="34" s="1"/>
  <c r="BG23" i="34" s="1"/>
  <c r="BH24" i="34" s="1"/>
  <c r="BI25" i="34" s="1"/>
  <c r="BJ26" i="34" s="1"/>
  <c r="BK27" i="34" s="1"/>
  <c r="BL28" i="34" s="1"/>
  <c r="BM29" i="34" s="1"/>
  <c r="BN30" i="34" s="1"/>
  <c r="BO31" i="34" s="1"/>
  <c r="BP32" i="34" s="1"/>
  <c r="BQ33" i="34" s="1"/>
  <c r="BR34" i="34" s="1"/>
  <c r="BS35" i="34" s="1"/>
  <c r="BT36" i="34" s="1"/>
  <c r="BU37" i="34" s="1"/>
  <c r="BV38" i="34" s="1"/>
  <c r="BW39" i="34" s="1"/>
  <c r="BX40" i="34" s="1"/>
  <c r="BY41" i="34" s="1"/>
  <c r="BZ42" i="34" s="1"/>
  <c r="CA43" i="34" s="1"/>
  <c r="CB44" i="34" s="1"/>
  <c r="CC45" i="34" s="1"/>
  <c r="CD46" i="34" s="1"/>
  <c r="CE47" i="34" s="1"/>
  <c r="CF48" i="34" s="1"/>
  <c r="CG49" i="34" s="1"/>
  <c r="CH50" i="34" s="1"/>
  <c r="CI51" i="34" s="1"/>
  <c r="CJ52" i="34" s="1"/>
  <c r="CK53" i="34" s="1"/>
  <c r="CL54" i="34" s="1"/>
  <c r="CM55" i="34" s="1"/>
  <c r="CN56" i="34" s="1"/>
  <c r="F25" i="34"/>
  <c r="BC27" i="34"/>
  <c r="BD28" i="34" s="1"/>
  <c r="BE29" i="34" s="1"/>
  <c r="BF30" i="34" s="1"/>
  <c r="BG31" i="34" s="1"/>
  <c r="BH32" i="34" s="1"/>
  <c r="BI33" i="34" s="1"/>
  <c r="BJ34" i="34" s="1"/>
  <c r="BK35" i="34" s="1"/>
  <c r="BL36" i="34" s="1"/>
  <c r="BM37" i="34" s="1"/>
  <c r="BN38" i="34" s="1"/>
  <c r="BO39" i="34" s="1"/>
  <c r="BP40" i="34" s="1"/>
  <c r="BQ41" i="34" s="1"/>
  <c r="BR42" i="34" s="1"/>
  <c r="BS43" i="34" s="1"/>
  <c r="BT44" i="34" s="1"/>
  <c r="BU45" i="34" s="1"/>
  <c r="BV46" i="34" s="1"/>
  <c r="BW47" i="34" s="1"/>
  <c r="BX48" i="34" s="1"/>
  <c r="BY49" i="34" s="1"/>
  <c r="BZ50" i="34" s="1"/>
  <c r="CA51" i="34" s="1"/>
  <c r="CB52" i="34" s="1"/>
  <c r="CC53" i="34" s="1"/>
  <c r="CD54" i="34" s="1"/>
  <c r="CE55" i="34" s="1"/>
  <c r="CF56" i="34" s="1"/>
  <c r="CX46" i="34"/>
  <c r="CY47" i="34" s="1"/>
  <c r="CZ48" i="34" s="1"/>
  <c r="DA49" i="34" s="1"/>
  <c r="DB50" i="34" s="1"/>
  <c r="DC51" i="34" s="1"/>
  <c r="DD52" i="34" s="1"/>
  <c r="DE53" i="34" s="1"/>
  <c r="DF54" i="34" s="1"/>
  <c r="DG55" i="34" s="1"/>
  <c r="DH56" i="34" s="1"/>
  <c r="BC55" i="34"/>
  <c r="BD56" i="34" s="1"/>
  <c r="CX19" i="34"/>
  <c r="CY20" i="34" s="1"/>
  <c r="CZ21" i="34" s="1"/>
  <c r="DA22" i="34" s="1"/>
  <c r="DB23" i="34" s="1"/>
  <c r="DC24" i="34" s="1"/>
  <c r="DD25" i="34" s="1"/>
  <c r="DE26" i="34" s="1"/>
  <c r="DF27" i="34" s="1"/>
  <c r="DG28" i="34" s="1"/>
  <c r="DH29" i="34" s="1"/>
  <c r="DI30" i="34" s="1"/>
  <c r="DJ31" i="34" s="1"/>
  <c r="DK32" i="34" s="1"/>
  <c r="DL33" i="34" s="1"/>
  <c r="DM34" i="34" s="1"/>
  <c r="DN35" i="34" s="1"/>
  <c r="DO36" i="34" s="1"/>
  <c r="DP37" i="34" s="1"/>
  <c r="DQ38" i="34" s="1"/>
  <c r="DR39" i="34" s="1"/>
  <c r="DS40" i="34" s="1"/>
  <c r="DT41" i="34" s="1"/>
  <c r="DU42" i="34" s="1"/>
  <c r="DV43" i="34" s="1"/>
  <c r="DW44" i="34" s="1"/>
  <c r="DX45" i="34" s="1"/>
  <c r="DY46" i="34" s="1"/>
  <c r="DZ47" i="34" s="1"/>
  <c r="EA48" i="34" s="1"/>
  <c r="EB49" i="34" s="1"/>
  <c r="EC50" i="34" s="1"/>
  <c r="ED51" i="34" s="1"/>
  <c r="EE52" i="34" s="1"/>
  <c r="EF53" i="34" s="1"/>
  <c r="EG54" i="34" s="1"/>
  <c r="EH55" i="34" s="1"/>
  <c r="EI56" i="34" s="1"/>
  <c r="F18" i="34"/>
  <c r="G19" i="34" s="1"/>
  <c r="H20" i="34" s="1"/>
  <c r="I21" i="34" s="1"/>
  <c r="J22" i="34" s="1"/>
  <c r="K23" i="34" s="1"/>
  <c r="L24" i="34" s="1"/>
  <c r="M25" i="34" s="1"/>
  <c r="N26" i="34" s="1"/>
  <c r="O27" i="34" s="1"/>
  <c r="P28" i="34" s="1"/>
  <c r="Q29" i="34" s="1"/>
  <c r="R30" i="34" s="1"/>
  <c r="S31" i="34" s="1"/>
  <c r="T32" i="34" s="1"/>
  <c r="U33" i="34" s="1"/>
  <c r="V34" i="34" s="1"/>
  <c r="W35" i="34" s="1"/>
  <c r="X36" i="34" s="1"/>
  <c r="Y37" i="34" s="1"/>
  <c r="Z38" i="34" s="1"/>
  <c r="AA39" i="34" s="1"/>
  <c r="AB40" i="34" s="1"/>
  <c r="AC41" i="34" s="1"/>
  <c r="AD42" i="34" s="1"/>
  <c r="AE43" i="34" s="1"/>
  <c r="AF44" i="34" s="1"/>
  <c r="AG45" i="34" s="1"/>
  <c r="AH46" i="34" s="1"/>
  <c r="AI47" i="34" s="1"/>
  <c r="AJ48" i="34" s="1"/>
  <c r="AK49" i="34" s="1"/>
  <c r="AL50" i="34" s="1"/>
  <c r="AM51" i="34" s="1"/>
  <c r="AN52" i="34" s="1"/>
  <c r="AO53" i="34" s="1"/>
  <c r="AP54" i="34" s="1"/>
  <c r="AQ55" i="34" s="1"/>
  <c r="AR56" i="34" s="1"/>
  <c r="F15" i="34"/>
  <c r="G16" i="34" s="1"/>
  <c r="H17" i="34" s="1"/>
  <c r="I18" i="34" s="1"/>
  <c r="J19" i="34" s="1"/>
  <c r="K20" i="34" s="1"/>
  <c r="L21" i="34" s="1"/>
  <c r="M22" i="34" s="1"/>
  <c r="N23" i="34" s="1"/>
  <c r="O24" i="34" s="1"/>
  <c r="P25" i="34" s="1"/>
  <c r="Q26" i="34" s="1"/>
  <c r="R27" i="34" s="1"/>
  <c r="S28" i="34" s="1"/>
  <c r="T29" i="34" s="1"/>
  <c r="U30" i="34" s="1"/>
  <c r="V31" i="34" s="1"/>
  <c r="W32" i="34" s="1"/>
  <c r="X33" i="34" s="1"/>
  <c r="Y34" i="34" s="1"/>
  <c r="Z35" i="34" s="1"/>
  <c r="AA36" i="34" s="1"/>
  <c r="AB37" i="34" s="1"/>
  <c r="AC38" i="34" s="1"/>
  <c r="AD39" i="34" s="1"/>
  <c r="AE40" i="34" s="1"/>
  <c r="AF41" i="34" s="1"/>
  <c r="AG42" i="34" s="1"/>
  <c r="AH43" i="34" s="1"/>
  <c r="AI44" i="34" s="1"/>
  <c r="AJ45" i="34" s="1"/>
  <c r="AK46" i="34" s="1"/>
  <c r="AL47" i="34" s="1"/>
  <c r="AM48" i="34" s="1"/>
  <c r="AN49" i="34" s="1"/>
  <c r="AO50" i="34" s="1"/>
  <c r="AP51" i="34" s="1"/>
  <c r="AQ52" i="34" s="1"/>
  <c r="AR53" i="34" s="1"/>
  <c r="AS54" i="34" s="1"/>
  <c r="AT55" i="34" s="1"/>
  <c r="AU56" i="34" s="1"/>
  <c r="F37" i="34"/>
  <c r="G38" i="34" s="1"/>
  <c r="H39" i="34" s="1"/>
  <c r="I40" i="34" s="1"/>
  <c r="J41" i="34" s="1"/>
  <c r="K42" i="34" s="1"/>
  <c r="L43" i="34" s="1"/>
  <c r="M44" i="34" s="1"/>
  <c r="N45" i="34" s="1"/>
  <c r="O46" i="34" s="1"/>
  <c r="P47" i="34" s="1"/>
  <c r="Q48" i="34" s="1"/>
  <c r="R49" i="34" s="1"/>
  <c r="S50" i="34" s="1"/>
  <c r="T51" i="34" s="1"/>
  <c r="U52" i="34" s="1"/>
  <c r="V53" i="34" s="1"/>
  <c r="W54" i="34" s="1"/>
  <c r="X55" i="34" s="1"/>
  <c r="Y56" i="34" s="1"/>
  <c r="CX49" i="34"/>
  <c r="CY50" i="34" s="1"/>
  <c r="CZ51" i="34" s="1"/>
  <c r="DA52" i="34" s="1"/>
  <c r="DB53" i="34" s="1"/>
  <c r="DC54" i="34" s="1"/>
  <c r="DD55" i="34" s="1"/>
  <c r="DE56" i="34" s="1"/>
  <c r="F19" i="34"/>
  <c r="G20" i="34" s="1"/>
  <c r="H21" i="34" s="1"/>
  <c r="I22" i="34" s="1"/>
  <c r="J23" i="34" s="1"/>
  <c r="K24" i="34" s="1"/>
  <c r="L25" i="34" s="1"/>
  <c r="M26" i="34" s="1"/>
  <c r="N27" i="34" s="1"/>
  <c r="O28" i="34" s="1"/>
  <c r="P29" i="34" s="1"/>
  <c r="Q30" i="34" s="1"/>
  <c r="R31" i="34" s="1"/>
  <c r="S32" i="34" s="1"/>
  <c r="T33" i="34" s="1"/>
  <c r="U34" i="34" s="1"/>
  <c r="V35" i="34" s="1"/>
  <c r="W36" i="34" s="1"/>
  <c r="X37" i="34" s="1"/>
  <c r="Y38" i="34" s="1"/>
  <c r="Z39" i="34" s="1"/>
  <c r="AA40" i="34" s="1"/>
  <c r="AB41" i="34" s="1"/>
  <c r="AC42" i="34" s="1"/>
  <c r="AD43" i="34" s="1"/>
  <c r="AE44" i="34" s="1"/>
  <c r="AF45" i="34" s="1"/>
  <c r="AG46" i="34" s="1"/>
  <c r="AH47" i="34" s="1"/>
  <c r="AI48" i="34" s="1"/>
  <c r="AJ49" i="34" s="1"/>
  <c r="AK50" i="34" s="1"/>
  <c r="AL51" i="34" s="1"/>
  <c r="AM52" i="34" s="1"/>
  <c r="AN53" i="34" s="1"/>
  <c r="AO54" i="34" s="1"/>
  <c r="AP55" i="34" s="1"/>
  <c r="AQ56" i="34" s="1"/>
  <c r="BC34" i="34"/>
  <c r="BD35" i="34" s="1"/>
  <c r="BE36" i="34" s="1"/>
  <c r="BF37" i="34" s="1"/>
  <c r="BG38" i="34" s="1"/>
  <c r="BH39" i="34" s="1"/>
  <c r="BI40" i="34" s="1"/>
  <c r="BJ41" i="34" s="1"/>
  <c r="BK42" i="34" s="1"/>
  <c r="BL43" i="34" s="1"/>
  <c r="BM44" i="34" s="1"/>
  <c r="BN45" i="34" s="1"/>
  <c r="BO46" i="34" s="1"/>
  <c r="BP47" i="34" s="1"/>
  <c r="BQ48" i="34" s="1"/>
  <c r="BR49" i="34" s="1"/>
  <c r="BS50" i="34" s="1"/>
  <c r="BT51" i="34" s="1"/>
  <c r="BU52" i="34" s="1"/>
  <c r="BV53" i="34" s="1"/>
  <c r="BW54" i="34" s="1"/>
  <c r="BX55" i="34" s="1"/>
  <c r="BY56" i="34" s="1"/>
  <c r="BC44" i="34"/>
  <c r="BD45" i="34" s="1"/>
  <c r="BE46" i="34" s="1"/>
  <c r="BF47" i="34" s="1"/>
  <c r="BG48" i="34" s="1"/>
  <c r="BH49" i="34" s="1"/>
  <c r="BI50" i="34" s="1"/>
  <c r="BJ51" i="34" s="1"/>
  <c r="BK52" i="34" s="1"/>
  <c r="BL53" i="34" s="1"/>
  <c r="BM54" i="34" s="1"/>
  <c r="BN55" i="34" s="1"/>
  <c r="BO56" i="34" s="1"/>
  <c r="AY11" i="34"/>
  <c r="EO11" i="34" s="1"/>
  <c r="ER11" i="34" s="1"/>
  <c r="F12" i="34"/>
  <c r="G13" i="34" s="1"/>
  <c r="H14" i="34" s="1"/>
  <c r="I15" i="34" s="1"/>
  <c r="J16" i="34" s="1"/>
  <c r="K17" i="34" s="1"/>
  <c r="L18" i="34" s="1"/>
  <c r="M19" i="34" s="1"/>
  <c r="N20" i="34" s="1"/>
  <c r="O21" i="34" s="1"/>
  <c r="P22" i="34" s="1"/>
  <c r="Q23" i="34" s="1"/>
  <c r="R24" i="34" s="1"/>
  <c r="S25" i="34" s="1"/>
  <c r="T26" i="34" s="1"/>
  <c r="U27" i="34" s="1"/>
  <c r="V28" i="34" s="1"/>
  <c r="W29" i="34" s="1"/>
  <c r="X30" i="34" s="1"/>
  <c r="Y31" i="34" s="1"/>
  <c r="Z32" i="34" s="1"/>
  <c r="AA33" i="34" s="1"/>
  <c r="AB34" i="34" s="1"/>
  <c r="AC35" i="34" s="1"/>
  <c r="AD36" i="34" s="1"/>
  <c r="AE37" i="34" s="1"/>
  <c r="AF38" i="34" s="1"/>
  <c r="AG39" i="34" s="1"/>
  <c r="AH40" i="34" s="1"/>
  <c r="AI41" i="34" s="1"/>
  <c r="AJ42" i="34" s="1"/>
  <c r="AK43" i="34" s="1"/>
  <c r="AL44" i="34" s="1"/>
  <c r="AM45" i="34" s="1"/>
  <c r="AN46" i="34" s="1"/>
  <c r="AO47" i="34" s="1"/>
  <c r="AP48" i="34" s="1"/>
  <c r="AQ49" i="34" s="1"/>
  <c r="AR50" i="34" s="1"/>
  <c r="AS51" i="34" s="1"/>
  <c r="AT52" i="34" s="1"/>
  <c r="AU53" i="34" s="1"/>
  <c r="AV54" i="34" s="1"/>
  <c r="AW55" i="34" s="1"/>
  <c r="AX56" i="34" s="1"/>
  <c r="CX33" i="34"/>
  <c r="CY34" i="34" s="1"/>
  <c r="CZ35" i="34" s="1"/>
  <c r="DA36" i="34" s="1"/>
  <c r="DB37" i="34" s="1"/>
  <c r="DC38" i="34" s="1"/>
  <c r="DD39" i="34" s="1"/>
  <c r="DE40" i="34" s="1"/>
  <c r="DF41" i="34" s="1"/>
  <c r="DG42" i="34" s="1"/>
  <c r="DH43" i="34" s="1"/>
  <c r="DI44" i="34" s="1"/>
  <c r="DJ45" i="34" s="1"/>
  <c r="DK46" i="34" s="1"/>
  <c r="DL47" i="34" s="1"/>
  <c r="DM48" i="34" s="1"/>
  <c r="DN49" i="34" s="1"/>
  <c r="DO50" i="34" s="1"/>
  <c r="DP51" i="34" s="1"/>
  <c r="DQ52" i="34" s="1"/>
  <c r="DR53" i="34" s="1"/>
  <c r="DS54" i="34" s="1"/>
  <c r="DT55" i="34" s="1"/>
  <c r="DU56" i="34" s="1"/>
  <c r="F40" i="34"/>
  <c r="G41" i="34" s="1"/>
  <c r="H42" i="34" s="1"/>
  <c r="I43" i="34" s="1"/>
  <c r="J44" i="34" s="1"/>
  <c r="K45" i="34" s="1"/>
  <c r="L46" i="34" s="1"/>
  <c r="M47" i="34" s="1"/>
  <c r="N48" i="34" s="1"/>
  <c r="O49" i="34" s="1"/>
  <c r="P50" i="34" s="1"/>
  <c r="Q51" i="34" s="1"/>
  <c r="R52" i="34" s="1"/>
  <c r="S53" i="34" s="1"/>
  <c r="T54" i="34" s="1"/>
  <c r="U55" i="34" s="1"/>
  <c r="V56" i="34" s="1"/>
  <c r="CX45" i="34"/>
  <c r="CY46" i="34" s="1"/>
  <c r="CZ47" i="34" s="1"/>
  <c r="DA48" i="34" s="1"/>
  <c r="DB49" i="34" s="1"/>
  <c r="DC50" i="34" s="1"/>
  <c r="DD51" i="34" s="1"/>
  <c r="DE52" i="34" s="1"/>
  <c r="DF53" i="34" s="1"/>
  <c r="DG54" i="34" s="1"/>
  <c r="DH55" i="34" s="1"/>
  <c r="DI56" i="34" s="1"/>
  <c r="BC17" i="34"/>
  <c r="BD18" i="34" s="1"/>
  <c r="BE19" i="34" s="1"/>
  <c r="BF20" i="34" s="1"/>
  <c r="BG21" i="34" s="1"/>
  <c r="BH22" i="34" s="1"/>
  <c r="BI23" i="34" s="1"/>
  <c r="BJ24" i="34" s="1"/>
  <c r="BK25" i="34" s="1"/>
  <c r="BL26" i="34" s="1"/>
  <c r="BM27" i="34" s="1"/>
  <c r="BN28" i="34" s="1"/>
  <c r="BO29" i="34" s="1"/>
  <c r="BP30" i="34" s="1"/>
  <c r="BQ31" i="34" s="1"/>
  <c r="BR32" i="34" s="1"/>
  <c r="BS33" i="34" s="1"/>
  <c r="BT34" i="34" s="1"/>
  <c r="BU35" i="34" s="1"/>
  <c r="BV36" i="34" s="1"/>
  <c r="BW37" i="34" s="1"/>
  <c r="BX38" i="34" s="1"/>
  <c r="BY39" i="34" s="1"/>
  <c r="BZ40" i="34" s="1"/>
  <c r="CA41" i="34" s="1"/>
  <c r="CB42" i="34" s="1"/>
  <c r="CC43" i="34" s="1"/>
  <c r="CD44" i="34" s="1"/>
  <c r="CE45" i="34" s="1"/>
  <c r="CF46" i="34" s="1"/>
  <c r="CG47" i="34" s="1"/>
  <c r="CH48" i="34" s="1"/>
  <c r="CI49" i="34" s="1"/>
  <c r="CJ50" i="34" s="1"/>
  <c r="CK51" i="34" s="1"/>
  <c r="CL52" i="34" s="1"/>
  <c r="CM53" i="34" s="1"/>
  <c r="CN54" i="34" s="1"/>
  <c r="CO55" i="34" s="1"/>
  <c r="CP56" i="34" s="1"/>
  <c r="BC14" i="34"/>
  <c r="BD15" i="34" s="1"/>
  <c r="BE16" i="34" s="1"/>
  <c r="BF17" i="34" s="1"/>
  <c r="BG18" i="34" s="1"/>
  <c r="BH19" i="34" s="1"/>
  <c r="BI20" i="34" s="1"/>
  <c r="BJ21" i="34" s="1"/>
  <c r="BK22" i="34" s="1"/>
  <c r="BL23" i="34" s="1"/>
  <c r="BM24" i="34" s="1"/>
  <c r="BN25" i="34" s="1"/>
  <c r="BO26" i="34" s="1"/>
  <c r="BP27" i="34" s="1"/>
  <c r="BQ28" i="34" s="1"/>
  <c r="BR29" i="34" s="1"/>
  <c r="BS30" i="34" s="1"/>
  <c r="BT31" i="34" s="1"/>
  <c r="BU32" i="34" s="1"/>
  <c r="BV33" i="34" s="1"/>
  <c r="BW34" i="34" s="1"/>
  <c r="BX35" i="34" s="1"/>
  <c r="BY36" i="34" s="1"/>
  <c r="BZ37" i="34" s="1"/>
  <c r="CA38" i="34" s="1"/>
  <c r="CB39" i="34" s="1"/>
  <c r="CC40" i="34" s="1"/>
  <c r="CD41" i="34" s="1"/>
  <c r="CE42" i="34" s="1"/>
  <c r="CF43" i="34" s="1"/>
  <c r="CG44" i="34" s="1"/>
  <c r="CH45" i="34" s="1"/>
  <c r="CI46" i="34" s="1"/>
  <c r="CJ47" i="34" s="1"/>
  <c r="CK48" i="34" s="1"/>
  <c r="CL49" i="34" s="1"/>
  <c r="CM50" i="34" s="1"/>
  <c r="CN51" i="34" s="1"/>
  <c r="CO52" i="34" s="1"/>
  <c r="CP53" i="34" s="1"/>
  <c r="CQ54" i="34" s="1"/>
  <c r="CR55" i="34" s="1"/>
  <c r="CS56" i="34" s="1"/>
  <c r="CT13" i="34"/>
  <c r="F29" i="34"/>
  <c r="G30" i="34" s="1"/>
  <c r="H31" i="34" s="1"/>
  <c r="I32" i="34" s="1"/>
  <c r="J33" i="34" s="1"/>
  <c r="K34" i="34" s="1"/>
  <c r="L35" i="34" s="1"/>
  <c r="M36" i="34" s="1"/>
  <c r="N37" i="34" s="1"/>
  <c r="O38" i="34" s="1"/>
  <c r="P39" i="34" s="1"/>
  <c r="Q40" i="34" s="1"/>
  <c r="R41" i="34" s="1"/>
  <c r="S42" i="34" s="1"/>
  <c r="T43" i="34" s="1"/>
  <c r="U44" i="34" s="1"/>
  <c r="V45" i="34" s="1"/>
  <c r="W46" i="34" s="1"/>
  <c r="X47" i="34" s="1"/>
  <c r="Y48" i="34" s="1"/>
  <c r="Z49" i="34" s="1"/>
  <c r="AA50" i="34" s="1"/>
  <c r="AB51" i="34" s="1"/>
  <c r="AC52" i="34" s="1"/>
  <c r="AD53" i="34" s="1"/>
  <c r="AE54" i="34" s="1"/>
  <c r="AF55" i="34" s="1"/>
  <c r="AG56" i="34" s="1"/>
  <c r="F14" i="34"/>
  <c r="G15" i="34" s="1"/>
  <c r="H16" i="34" s="1"/>
  <c r="I17" i="34" s="1"/>
  <c r="J18" i="34" s="1"/>
  <c r="K19" i="34" s="1"/>
  <c r="L20" i="34" s="1"/>
  <c r="M21" i="34" s="1"/>
  <c r="N22" i="34" s="1"/>
  <c r="O23" i="34" s="1"/>
  <c r="P24" i="34" s="1"/>
  <c r="Q25" i="34" s="1"/>
  <c r="R26" i="34" s="1"/>
  <c r="S27" i="34" s="1"/>
  <c r="T28" i="34" s="1"/>
  <c r="U29" i="34" s="1"/>
  <c r="V30" i="34" s="1"/>
  <c r="W31" i="34" s="1"/>
  <c r="X32" i="34" s="1"/>
  <c r="Y33" i="34" s="1"/>
  <c r="Z34" i="34" s="1"/>
  <c r="AA35" i="34" s="1"/>
  <c r="AB36" i="34" s="1"/>
  <c r="AC37" i="34" s="1"/>
  <c r="AD38" i="34" s="1"/>
  <c r="AE39" i="34" s="1"/>
  <c r="AF40" i="34" s="1"/>
  <c r="AG41" i="34" s="1"/>
  <c r="AH42" i="34" s="1"/>
  <c r="AI43" i="34" s="1"/>
  <c r="AJ44" i="34" s="1"/>
  <c r="AK45" i="34" s="1"/>
  <c r="AL46" i="34" s="1"/>
  <c r="AM47" i="34" s="1"/>
  <c r="AN48" i="34" s="1"/>
  <c r="AO49" i="34" s="1"/>
  <c r="AP50" i="34" s="1"/>
  <c r="AQ51" i="34" s="1"/>
  <c r="AR52" i="34" s="1"/>
  <c r="AS53" i="34" s="1"/>
  <c r="AT54" i="34" s="1"/>
  <c r="AU55" i="34" s="1"/>
  <c r="AV56" i="34" s="1"/>
  <c r="EN16" i="34"/>
  <c r="CX17" i="34"/>
  <c r="CY18" i="34" s="1"/>
  <c r="CZ19" i="34" s="1"/>
  <c r="DA20" i="34" s="1"/>
  <c r="DB21" i="34" s="1"/>
  <c r="DC22" i="34" s="1"/>
  <c r="DD23" i="34" s="1"/>
  <c r="DE24" i="34" s="1"/>
  <c r="DF25" i="34" s="1"/>
  <c r="DG26" i="34" s="1"/>
  <c r="DH27" i="34" s="1"/>
  <c r="DI28" i="34" s="1"/>
  <c r="DJ29" i="34" s="1"/>
  <c r="DK30" i="34" s="1"/>
  <c r="DL31" i="34" s="1"/>
  <c r="DM32" i="34" s="1"/>
  <c r="DN33" i="34" s="1"/>
  <c r="DO34" i="34" s="1"/>
  <c r="DP35" i="34" s="1"/>
  <c r="DQ36" i="34" s="1"/>
  <c r="DR37" i="34" s="1"/>
  <c r="DS38" i="34" s="1"/>
  <c r="DT39" i="34" s="1"/>
  <c r="DU40" i="34" s="1"/>
  <c r="DV41" i="34" s="1"/>
  <c r="DW42" i="34" s="1"/>
  <c r="DX43" i="34" s="1"/>
  <c r="DY44" i="34" s="1"/>
  <c r="DZ45" i="34" s="1"/>
  <c r="EA46" i="34" s="1"/>
  <c r="EB47" i="34" s="1"/>
  <c r="EC48" i="34" s="1"/>
  <c r="ED49" i="34" s="1"/>
  <c r="EE50" i="34" s="1"/>
  <c r="EF51" i="34" s="1"/>
  <c r="EG52" i="34" s="1"/>
  <c r="EH53" i="34" s="1"/>
  <c r="EI54" i="34" s="1"/>
  <c r="EJ55" i="34" s="1"/>
  <c r="EK56" i="34" s="1"/>
  <c r="F17" i="34"/>
  <c r="G18" i="34" s="1"/>
  <c r="H19" i="34" s="1"/>
  <c r="I20" i="34" s="1"/>
  <c r="J21" i="34" s="1"/>
  <c r="K22" i="34" s="1"/>
  <c r="L23" i="34" s="1"/>
  <c r="M24" i="34" s="1"/>
  <c r="N25" i="34" s="1"/>
  <c r="O26" i="34" s="1"/>
  <c r="P27" i="34" s="1"/>
  <c r="Q28" i="34" s="1"/>
  <c r="R29" i="34" s="1"/>
  <c r="S30" i="34" s="1"/>
  <c r="T31" i="34" s="1"/>
  <c r="U32" i="34" s="1"/>
  <c r="V33" i="34" s="1"/>
  <c r="W34" i="34" s="1"/>
  <c r="X35" i="34" s="1"/>
  <c r="Y36" i="34" s="1"/>
  <c r="Z37" i="34" s="1"/>
  <c r="AA38" i="34" s="1"/>
  <c r="AB39" i="34" s="1"/>
  <c r="AC40" i="34" s="1"/>
  <c r="AD41" i="34" s="1"/>
  <c r="AE42" i="34" s="1"/>
  <c r="AF43" i="34" s="1"/>
  <c r="AG44" i="34" s="1"/>
  <c r="AH45" i="34" s="1"/>
  <c r="AI46" i="34" s="1"/>
  <c r="AJ47" i="34" s="1"/>
  <c r="AK48" i="34" s="1"/>
  <c r="AL49" i="34" s="1"/>
  <c r="AM50" i="34" s="1"/>
  <c r="AN51" i="34" s="1"/>
  <c r="AO52" i="34" s="1"/>
  <c r="AP53" i="34" s="1"/>
  <c r="AQ54" i="34" s="1"/>
  <c r="AR55" i="34" s="1"/>
  <c r="AS56" i="34" s="1"/>
  <c r="BC16" i="34"/>
  <c r="BD17" i="34" s="1"/>
  <c r="BE18" i="34" s="1"/>
  <c r="BF19" i="34" s="1"/>
  <c r="BG20" i="34" s="1"/>
  <c r="BH21" i="34" s="1"/>
  <c r="BI22" i="34" s="1"/>
  <c r="BJ23" i="34" s="1"/>
  <c r="BK24" i="34" s="1"/>
  <c r="BL25" i="34" s="1"/>
  <c r="BM26" i="34" s="1"/>
  <c r="BN27" i="34" s="1"/>
  <c r="BO28" i="34" s="1"/>
  <c r="BP29" i="34" s="1"/>
  <c r="BQ30" i="34" s="1"/>
  <c r="BR31" i="34" s="1"/>
  <c r="BS32" i="34" s="1"/>
  <c r="BT33" i="34" s="1"/>
  <c r="BU34" i="34" s="1"/>
  <c r="BV35" i="34" s="1"/>
  <c r="BW36" i="34" s="1"/>
  <c r="BX37" i="34" s="1"/>
  <c r="BY38" i="34" s="1"/>
  <c r="BZ39" i="34" s="1"/>
  <c r="CA40" i="34" s="1"/>
  <c r="CB41" i="34" s="1"/>
  <c r="CC42" i="34" s="1"/>
  <c r="CD43" i="34" s="1"/>
  <c r="CE44" i="34" s="1"/>
  <c r="CF45" i="34" s="1"/>
  <c r="CG46" i="34" s="1"/>
  <c r="CH47" i="34" s="1"/>
  <c r="CI48" i="34" s="1"/>
  <c r="CJ49" i="34" s="1"/>
  <c r="CK50" i="34" s="1"/>
  <c r="CL51" i="34" s="1"/>
  <c r="CM52" i="34" s="1"/>
  <c r="CN53" i="34" s="1"/>
  <c r="CO54" i="34" s="1"/>
  <c r="CP55" i="34" s="1"/>
  <c r="CQ56" i="34" s="1"/>
  <c r="CX40" i="33"/>
  <c r="CY41" i="33" s="1"/>
  <c r="CZ42" i="33" s="1"/>
  <c r="DA43" i="33" s="1"/>
  <c r="DB44" i="33" s="1"/>
  <c r="DC45" i="33" s="1"/>
  <c r="DD46" i="33" s="1"/>
  <c r="DE47" i="33" s="1"/>
  <c r="DF48" i="33" s="1"/>
  <c r="DG49" i="33" s="1"/>
  <c r="DH50" i="33" s="1"/>
  <c r="DI51" i="33" s="1"/>
  <c r="DJ52" i="33" s="1"/>
  <c r="DK53" i="33" s="1"/>
  <c r="DL54" i="33" s="1"/>
  <c r="DM55" i="33" s="1"/>
  <c r="DN56" i="33" s="1"/>
  <c r="CX46" i="33"/>
  <c r="CY47" i="33" s="1"/>
  <c r="CZ48" i="33" s="1"/>
  <c r="DA49" i="33" s="1"/>
  <c r="DB50" i="33" s="1"/>
  <c r="DC51" i="33" s="1"/>
  <c r="DD52" i="33" s="1"/>
  <c r="DE53" i="33" s="1"/>
  <c r="DF54" i="33" s="1"/>
  <c r="DG55" i="33" s="1"/>
  <c r="DH56" i="33" s="1"/>
  <c r="F26" i="33"/>
  <c r="F53" i="33"/>
  <c r="G54" i="33" s="1"/>
  <c r="H55" i="33" s="1"/>
  <c r="I56" i="33" s="1"/>
  <c r="BC52" i="33"/>
  <c r="BD53" i="33" s="1"/>
  <c r="BE54" i="33" s="1"/>
  <c r="BF55" i="33" s="1"/>
  <c r="BG56" i="33" s="1"/>
  <c r="F18" i="33"/>
  <c r="F17" i="33"/>
  <c r="G18" i="33" s="1"/>
  <c r="H19" i="33" s="1"/>
  <c r="I20" i="33" s="1"/>
  <c r="J21" i="33" s="1"/>
  <c r="K22" i="33" s="1"/>
  <c r="L23" i="33" s="1"/>
  <c r="M24" i="33" s="1"/>
  <c r="N25" i="33" s="1"/>
  <c r="O26" i="33" s="1"/>
  <c r="P27" i="33" s="1"/>
  <c r="Q28" i="33" s="1"/>
  <c r="R29" i="33" s="1"/>
  <c r="S30" i="33" s="1"/>
  <c r="T31" i="33" s="1"/>
  <c r="U32" i="33" s="1"/>
  <c r="V33" i="33" s="1"/>
  <c r="W34" i="33" s="1"/>
  <c r="X35" i="33" s="1"/>
  <c r="Y36" i="33" s="1"/>
  <c r="Z37" i="33" s="1"/>
  <c r="AA38" i="33" s="1"/>
  <c r="AB39" i="33" s="1"/>
  <c r="AC40" i="33" s="1"/>
  <c r="AD41" i="33" s="1"/>
  <c r="AE42" i="33" s="1"/>
  <c r="AF43" i="33" s="1"/>
  <c r="AG44" i="33" s="1"/>
  <c r="AH45" i="33" s="1"/>
  <c r="AI46" i="33" s="1"/>
  <c r="AJ47" i="33" s="1"/>
  <c r="AK48" i="33" s="1"/>
  <c r="AL49" i="33" s="1"/>
  <c r="AM50" i="33" s="1"/>
  <c r="AN51" i="33" s="1"/>
  <c r="AO52" i="33" s="1"/>
  <c r="AP53" i="33" s="1"/>
  <c r="AQ54" i="33" s="1"/>
  <c r="AR55" i="33" s="1"/>
  <c r="AS56" i="33" s="1"/>
  <c r="CX23" i="33"/>
  <c r="BD15" i="33"/>
  <c r="CT14" i="33"/>
  <c r="F37" i="33"/>
  <c r="BC47" i="33"/>
  <c r="BD48" i="33" s="1"/>
  <c r="BE49" i="33" s="1"/>
  <c r="BF50" i="33" s="1"/>
  <c r="BG51" i="33" s="1"/>
  <c r="BH52" i="33" s="1"/>
  <c r="BI53" i="33" s="1"/>
  <c r="BJ54" i="33" s="1"/>
  <c r="BK55" i="33" s="1"/>
  <c r="BL56" i="33" s="1"/>
  <c r="BC55" i="33"/>
  <c r="BD56" i="33" s="1"/>
  <c r="F13" i="33"/>
  <c r="G14" i="33" s="1"/>
  <c r="H15" i="33" s="1"/>
  <c r="I16" i="33" s="1"/>
  <c r="J17" i="33" s="1"/>
  <c r="K18" i="33" s="1"/>
  <c r="L19" i="33" s="1"/>
  <c r="M20" i="33" s="1"/>
  <c r="N21" i="33" s="1"/>
  <c r="O22" i="33" s="1"/>
  <c r="P23" i="33" s="1"/>
  <c r="Q24" i="33" s="1"/>
  <c r="R25" i="33" s="1"/>
  <c r="S26" i="33" s="1"/>
  <c r="T27" i="33" s="1"/>
  <c r="U28" i="33" s="1"/>
  <c r="V29" i="33" s="1"/>
  <c r="W30" i="33" s="1"/>
  <c r="X31" i="33" s="1"/>
  <c r="Y32" i="33" s="1"/>
  <c r="Z33" i="33" s="1"/>
  <c r="AA34" i="33" s="1"/>
  <c r="AB35" i="33" s="1"/>
  <c r="AC36" i="33" s="1"/>
  <c r="AD37" i="33" s="1"/>
  <c r="AE38" i="33" s="1"/>
  <c r="AF39" i="33" s="1"/>
  <c r="AG40" i="33" s="1"/>
  <c r="AH41" i="33" s="1"/>
  <c r="AI42" i="33" s="1"/>
  <c r="AJ43" i="33" s="1"/>
  <c r="AK44" i="33" s="1"/>
  <c r="AL45" i="33" s="1"/>
  <c r="AM46" i="33" s="1"/>
  <c r="AN47" i="33" s="1"/>
  <c r="AO48" i="33" s="1"/>
  <c r="AP49" i="33" s="1"/>
  <c r="AQ50" i="33" s="1"/>
  <c r="AR51" i="33" s="1"/>
  <c r="AS52" i="33" s="1"/>
  <c r="AT53" i="33" s="1"/>
  <c r="AU54" i="33" s="1"/>
  <c r="AV55" i="33" s="1"/>
  <c r="AW56" i="33" s="1"/>
  <c r="AY12" i="33"/>
  <c r="F33" i="33"/>
  <c r="G34" i="33" s="1"/>
  <c r="H35" i="33" s="1"/>
  <c r="I36" i="33" s="1"/>
  <c r="J37" i="33" s="1"/>
  <c r="K38" i="33" s="1"/>
  <c r="L39" i="33" s="1"/>
  <c r="M40" i="33" s="1"/>
  <c r="N41" i="33" s="1"/>
  <c r="O42" i="33" s="1"/>
  <c r="P43" i="33" s="1"/>
  <c r="Q44" i="33" s="1"/>
  <c r="R45" i="33" s="1"/>
  <c r="S46" i="33" s="1"/>
  <c r="T47" i="33" s="1"/>
  <c r="U48" i="33" s="1"/>
  <c r="V49" i="33" s="1"/>
  <c r="W50" i="33" s="1"/>
  <c r="X51" i="33" s="1"/>
  <c r="Y52" i="33" s="1"/>
  <c r="Z53" i="33" s="1"/>
  <c r="AA54" i="33" s="1"/>
  <c r="AB55" i="33" s="1"/>
  <c r="AC56" i="33" s="1"/>
  <c r="F16" i="33"/>
  <c r="G17" i="33" s="1"/>
  <c r="H18" i="33" s="1"/>
  <c r="I19" i="33" s="1"/>
  <c r="J20" i="33" s="1"/>
  <c r="K21" i="33" s="1"/>
  <c r="L22" i="33" s="1"/>
  <c r="M23" i="33" s="1"/>
  <c r="N24" i="33" s="1"/>
  <c r="O25" i="33" s="1"/>
  <c r="P26" i="33" s="1"/>
  <c r="Q27" i="33" s="1"/>
  <c r="R28" i="33" s="1"/>
  <c r="S29" i="33" s="1"/>
  <c r="T30" i="33" s="1"/>
  <c r="U31" i="33" s="1"/>
  <c r="V32" i="33" s="1"/>
  <c r="W33" i="33" s="1"/>
  <c r="X34" i="33" s="1"/>
  <c r="Y35" i="33" s="1"/>
  <c r="Z36" i="33" s="1"/>
  <c r="AA37" i="33" s="1"/>
  <c r="AB38" i="33" s="1"/>
  <c r="AC39" i="33" s="1"/>
  <c r="AD40" i="33" s="1"/>
  <c r="AE41" i="33" s="1"/>
  <c r="AF42" i="33" s="1"/>
  <c r="AG43" i="33" s="1"/>
  <c r="AH44" i="33" s="1"/>
  <c r="AI45" i="33" s="1"/>
  <c r="AJ46" i="33" s="1"/>
  <c r="AK47" i="33" s="1"/>
  <c r="AL48" i="33" s="1"/>
  <c r="AM49" i="33" s="1"/>
  <c r="AN50" i="33" s="1"/>
  <c r="AO51" i="33" s="1"/>
  <c r="AP52" i="33" s="1"/>
  <c r="AQ53" i="33" s="1"/>
  <c r="AR54" i="33" s="1"/>
  <c r="AS55" i="33" s="1"/>
  <c r="AT56" i="33" s="1"/>
  <c r="CX33" i="33"/>
  <c r="CY34" i="33" s="1"/>
  <c r="CZ35" i="33" s="1"/>
  <c r="DA36" i="33" s="1"/>
  <c r="DB37" i="33" s="1"/>
  <c r="DC38" i="33" s="1"/>
  <c r="DD39" i="33" s="1"/>
  <c r="DE40" i="33" s="1"/>
  <c r="DF41" i="33" s="1"/>
  <c r="DG42" i="33" s="1"/>
  <c r="DH43" i="33" s="1"/>
  <c r="DI44" i="33" s="1"/>
  <c r="DJ45" i="33" s="1"/>
  <c r="DK46" i="33" s="1"/>
  <c r="DL47" i="33" s="1"/>
  <c r="DM48" i="33" s="1"/>
  <c r="DN49" i="33" s="1"/>
  <c r="DO50" i="33" s="1"/>
  <c r="DP51" i="33" s="1"/>
  <c r="DQ52" i="33" s="1"/>
  <c r="DR53" i="33" s="1"/>
  <c r="DS54" i="33" s="1"/>
  <c r="DT55" i="33" s="1"/>
  <c r="DU56" i="33" s="1"/>
  <c r="CX53" i="33"/>
  <c r="CY54" i="33" s="1"/>
  <c r="CZ55" i="33" s="1"/>
  <c r="DA56" i="33" s="1"/>
  <c r="BC51" i="33"/>
  <c r="BD52" i="33" s="1"/>
  <c r="BE53" i="33" s="1"/>
  <c r="BF54" i="33" s="1"/>
  <c r="BG55" i="33" s="1"/>
  <c r="BH56" i="33" s="1"/>
  <c r="BC17" i="33"/>
  <c r="BD18" i="33" s="1"/>
  <c r="BE19" i="33" s="1"/>
  <c r="BF20" i="33" s="1"/>
  <c r="BG21" i="33" s="1"/>
  <c r="BH22" i="33" s="1"/>
  <c r="BI23" i="33" s="1"/>
  <c r="BJ24" i="33" s="1"/>
  <c r="BK25" i="33" s="1"/>
  <c r="BL26" i="33" s="1"/>
  <c r="BM27" i="33" s="1"/>
  <c r="BN28" i="33" s="1"/>
  <c r="BO29" i="33" s="1"/>
  <c r="BP30" i="33" s="1"/>
  <c r="BQ31" i="33" s="1"/>
  <c r="BR32" i="33" s="1"/>
  <c r="BS33" i="33" s="1"/>
  <c r="BT34" i="33" s="1"/>
  <c r="BU35" i="33" s="1"/>
  <c r="BV36" i="33" s="1"/>
  <c r="BW37" i="33" s="1"/>
  <c r="BX38" i="33" s="1"/>
  <c r="BY39" i="33" s="1"/>
  <c r="BZ40" i="33" s="1"/>
  <c r="CA41" i="33" s="1"/>
  <c r="CB42" i="33" s="1"/>
  <c r="CC43" i="33" s="1"/>
  <c r="CD44" i="33" s="1"/>
  <c r="CE45" i="33" s="1"/>
  <c r="CF46" i="33" s="1"/>
  <c r="CG47" i="33" s="1"/>
  <c r="CH48" i="33" s="1"/>
  <c r="CI49" i="33" s="1"/>
  <c r="CJ50" i="33" s="1"/>
  <c r="CK51" i="33" s="1"/>
  <c r="CL52" i="33" s="1"/>
  <c r="CM53" i="33" s="1"/>
  <c r="CN54" i="33" s="1"/>
  <c r="CO55" i="33" s="1"/>
  <c r="CP56" i="33" s="1"/>
  <c r="F32" i="33"/>
  <c r="G33" i="33" s="1"/>
  <c r="H34" i="33" s="1"/>
  <c r="I35" i="33" s="1"/>
  <c r="J36" i="33" s="1"/>
  <c r="K37" i="33" s="1"/>
  <c r="L38" i="33" s="1"/>
  <c r="M39" i="33" s="1"/>
  <c r="N40" i="33" s="1"/>
  <c r="O41" i="33" s="1"/>
  <c r="P42" i="33" s="1"/>
  <c r="Q43" i="33" s="1"/>
  <c r="R44" i="33" s="1"/>
  <c r="S45" i="33" s="1"/>
  <c r="T46" i="33" s="1"/>
  <c r="U47" i="33" s="1"/>
  <c r="V48" i="33" s="1"/>
  <c r="W49" i="33" s="1"/>
  <c r="X50" i="33" s="1"/>
  <c r="Y51" i="33" s="1"/>
  <c r="Z52" i="33" s="1"/>
  <c r="AA53" i="33" s="1"/>
  <c r="AB54" i="33" s="1"/>
  <c r="AC55" i="33" s="1"/>
  <c r="AD56" i="33" s="1"/>
  <c r="CX45" i="33"/>
  <c r="CY46" i="33" s="1"/>
  <c r="CZ47" i="33" s="1"/>
  <c r="DA48" i="33" s="1"/>
  <c r="DB49" i="33" s="1"/>
  <c r="DC50" i="33" s="1"/>
  <c r="DD51" i="33" s="1"/>
  <c r="DE52" i="33" s="1"/>
  <c r="DF53" i="33" s="1"/>
  <c r="DG54" i="33" s="1"/>
  <c r="DH55" i="33" s="1"/>
  <c r="DI56" i="33" s="1"/>
  <c r="BC19" i="33"/>
  <c r="BD20" i="33" s="1"/>
  <c r="BE21" i="33" s="1"/>
  <c r="BF22" i="33" s="1"/>
  <c r="BG23" i="33" s="1"/>
  <c r="BH24" i="33" s="1"/>
  <c r="BI25" i="33" s="1"/>
  <c r="BJ26" i="33" s="1"/>
  <c r="BK27" i="33" s="1"/>
  <c r="BL28" i="33" s="1"/>
  <c r="BM29" i="33" s="1"/>
  <c r="BN30" i="33" s="1"/>
  <c r="BO31" i="33" s="1"/>
  <c r="BP32" i="33" s="1"/>
  <c r="BQ33" i="33" s="1"/>
  <c r="BR34" i="33" s="1"/>
  <c r="BS35" i="33" s="1"/>
  <c r="BT36" i="33" s="1"/>
  <c r="BU37" i="33" s="1"/>
  <c r="BV38" i="33" s="1"/>
  <c r="BW39" i="33" s="1"/>
  <c r="BX40" i="33" s="1"/>
  <c r="BY41" i="33" s="1"/>
  <c r="BZ42" i="33" s="1"/>
  <c r="CA43" i="33" s="1"/>
  <c r="CB44" i="33" s="1"/>
  <c r="CC45" i="33" s="1"/>
  <c r="CD46" i="33" s="1"/>
  <c r="CE47" i="33" s="1"/>
  <c r="CF48" i="33" s="1"/>
  <c r="CG49" i="33" s="1"/>
  <c r="CH50" i="33" s="1"/>
  <c r="CI51" i="33" s="1"/>
  <c r="CJ52" i="33" s="1"/>
  <c r="CK53" i="33" s="1"/>
  <c r="CL54" i="33" s="1"/>
  <c r="CM55" i="33" s="1"/>
  <c r="CN56" i="33" s="1"/>
  <c r="CX17" i="33"/>
  <c r="F15" i="33"/>
  <c r="G16" i="33" s="1"/>
  <c r="H17" i="33" s="1"/>
  <c r="I18" i="33" s="1"/>
  <c r="J19" i="33" s="1"/>
  <c r="K20" i="33" s="1"/>
  <c r="L21" i="33" s="1"/>
  <c r="M22" i="33" s="1"/>
  <c r="N23" i="33" s="1"/>
  <c r="O24" i="33" s="1"/>
  <c r="P25" i="33" s="1"/>
  <c r="Q26" i="33" s="1"/>
  <c r="R27" i="33" s="1"/>
  <c r="S28" i="33" s="1"/>
  <c r="T29" i="33" s="1"/>
  <c r="U30" i="33" s="1"/>
  <c r="V31" i="33" s="1"/>
  <c r="W32" i="33" s="1"/>
  <c r="X33" i="33" s="1"/>
  <c r="Y34" i="33" s="1"/>
  <c r="Z35" i="33" s="1"/>
  <c r="AA36" i="33" s="1"/>
  <c r="AB37" i="33" s="1"/>
  <c r="AC38" i="33" s="1"/>
  <c r="AD39" i="33" s="1"/>
  <c r="AE40" i="33" s="1"/>
  <c r="AF41" i="33" s="1"/>
  <c r="AG42" i="33" s="1"/>
  <c r="AH43" i="33" s="1"/>
  <c r="AI44" i="33" s="1"/>
  <c r="AJ45" i="33" s="1"/>
  <c r="AK46" i="33" s="1"/>
  <c r="AL47" i="33" s="1"/>
  <c r="AM48" i="33" s="1"/>
  <c r="AN49" i="33" s="1"/>
  <c r="AO50" i="33" s="1"/>
  <c r="AP51" i="33" s="1"/>
  <c r="AQ52" i="33" s="1"/>
  <c r="AR53" i="33" s="1"/>
  <c r="AS54" i="33" s="1"/>
  <c r="AT55" i="33" s="1"/>
  <c r="AU56" i="33" s="1"/>
  <c r="F49" i="33"/>
  <c r="G50" i="33" s="1"/>
  <c r="H51" i="33" s="1"/>
  <c r="I52" i="33" s="1"/>
  <c r="J53" i="33" s="1"/>
  <c r="K54" i="33" s="1"/>
  <c r="L55" i="33" s="1"/>
  <c r="M56" i="33" s="1"/>
  <c r="F25" i="33"/>
  <c r="G26" i="33" s="1"/>
  <c r="H27" i="33" s="1"/>
  <c r="I28" i="33" s="1"/>
  <c r="J29" i="33" s="1"/>
  <c r="K30" i="33" s="1"/>
  <c r="L31" i="33" s="1"/>
  <c r="M32" i="33" s="1"/>
  <c r="N33" i="33" s="1"/>
  <c r="O34" i="33" s="1"/>
  <c r="P35" i="33" s="1"/>
  <c r="Q36" i="33" s="1"/>
  <c r="R37" i="33" s="1"/>
  <c r="S38" i="33" s="1"/>
  <c r="T39" i="33" s="1"/>
  <c r="U40" i="33" s="1"/>
  <c r="V41" i="33" s="1"/>
  <c r="W42" i="33" s="1"/>
  <c r="X43" i="33" s="1"/>
  <c r="Y44" i="33" s="1"/>
  <c r="Z45" i="33" s="1"/>
  <c r="AA46" i="33" s="1"/>
  <c r="AB47" i="33" s="1"/>
  <c r="AC48" i="33" s="1"/>
  <c r="AD49" i="33" s="1"/>
  <c r="AE50" i="33" s="1"/>
  <c r="AF51" i="33" s="1"/>
  <c r="AG52" i="33" s="1"/>
  <c r="AH53" i="33" s="1"/>
  <c r="AI54" i="33" s="1"/>
  <c r="AJ55" i="33" s="1"/>
  <c r="AK56" i="33" s="1"/>
  <c r="CX16" i="33"/>
  <c r="CY17" i="33" s="1"/>
  <c r="CZ18" i="33" s="1"/>
  <c r="DA19" i="33" s="1"/>
  <c r="DB20" i="33" s="1"/>
  <c r="DC21" i="33" s="1"/>
  <c r="DD22" i="33" s="1"/>
  <c r="DE23" i="33" s="1"/>
  <c r="DF24" i="33" s="1"/>
  <c r="DG25" i="33" s="1"/>
  <c r="DH26" i="33" s="1"/>
  <c r="DI27" i="33" s="1"/>
  <c r="DJ28" i="33" s="1"/>
  <c r="DK29" i="33" s="1"/>
  <c r="DL30" i="33" s="1"/>
  <c r="DM31" i="33" s="1"/>
  <c r="DN32" i="33" s="1"/>
  <c r="DO33" i="33" s="1"/>
  <c r="DP34" i="33" s="1"/>
  <c r="DQ35" i="33" s="1"/>
  <c r="DR36" i="33" s="1"/>
  <c r="DS37" i="33" s="1"/>
  <c r="DT38" i="33" s="1"/>
  <c r="DU39" i="33" s="1"/>
  <c r="DV40" i="33" s="1"/>
  <c r="DW41" i="33" s="1"/>
  <c r="DX42" i="33" s="1"/>
  <c r="DY43" i="33" s="1"/>
  <c r="DZ44" i="33" s="1"/>
  <c r="EA45" i="33" s="1"/>
  <c r="EB46" i="33" s="1"/>
  <c r="EC47" i="33" s="1"/>
  <c r="ED48" i="33" s="1"/>
  <c r="EE49" i="33" s="1"/>
  <c r="EF50" i="33" s="1"/>
  <c r="EG51" i="33" s="1"/>
  <c r="EH52" i="33" s="1"/>
  <c r="EI53" i="33" s="1"/>
  <c r="EJ54" i="33" s="1"/>
  <c r="EK55" i="33" s="1"/>
  <c r="EL56" i="33" s="1"/>
  <c r="EN15" i="33"/>
  <c r="BC46" i="33"/>
  <c r="BD47" i="33" s="1"/>
  <c r="BE48" i="33" s="1"/>
  <c r="BF49" i="33" s="1"/>
  <c r="BG50" i="33" s="1"/>
  <c r="BH51" i="33" s="1"/>
  <c r="BI52" i="33" s="1"/>
  <c r="BJ53" i="33" s="1"/>
  <c r="BK54" i="33" s="1"/>
  <c r="BL55" i="33" s="1"/>
  <c r="BM56" i="33" s="1"/>
  <c r="CX49" i="33"/>
  <c r="CY50" i="33" s="1"/>
  <c r="CZ51" i="33" s="1"/>
  <c r="DA52" i="33" s="1"/>
  <c r="DB53" i="33" s="1"/>
  <c r="DC54" i="33" s="1"/>
  <c r="DD55" i="33" s="1"/>
  <c r="DE56" i="33" s="1"/>
  <c r="F14" i="33"/>
  <c r="G15" i="33" s="1"/>
  <c r="H16" i="33" s="1"/>
  <c r="I17" i="33" s="1"/>
  <c r="J18" i="33" s="1"/>
  <c r="K19" i="33" s="1"/>
  <c r="L20" i="33" s="1"/>
  <c r="M21" i="33" s="1"/>
  <c r="N22" i="33" s="1"/>
  <c r="O23" i="33" s="1"/>
  <c r="P24" i="33" s="1"/>
  <c r="Q25" i="33" s="1"/>
  <c r="R26" i="33" s="1"/>
  <c r="S27" i="33" s="1"/>
  <c r="T28" i="33" s="1"/>
  <c r="U29" i="33" s="1"/>
  <c r="V30" i="33" s="1"/>
  <c r="W31" i="33" s="1"/>
  <c r="X32" i="33" s="1"/>
  <c r="Y33" i="33" s="1"/>
  <c r="Z34" i="33" s="1"/>
  <c r="AA35" i="33" s="1"/>
  <c r="AB36" i="33" s="1"/>
  <c r="AC37" i="33" s="1"/>
  <c r="AD38" i="33" s="1"/>
  <c r="AE39" i="33" s="1"/>
  <c r="AF40" i="33" s="1"/>
  <c r="AG41" i="33" s="1"/>
  <c r="AH42" i="33" s="1"/>
  <c r="AI43" i="33" s="1"/>
  <c r="AJ44" i="33" s="1"/>
  <c r="AK45" i="33" s="1"/>
  <c r="AL46" i="33" s="1"/>
  <c r="AM47" i="33" s="1"/>
  <c r="AN48" i="33" s="1"/>
  <c r="AO49" i="33" s="1"/>
  <c r="AP50" i="33" s="1"/>
  <c r="AQ51" i="33" s="1"/>
  <c r="AR52" i="33" s="1"/>
  <c r="AS53" i="33" s="1"/>
  <c r="AT54" i="33" s="1"/>
  <c r="AU55" i="33" s="1"/>
  <c r="AV56" i="33" s="1"/>
  <c r="AY13" i="33"/>
  <c r="BC44" i="33"/>
  <c r="BD45" i="33" s="1"/>
  <c r="BE46" i="33" s="1"/>
  <c r="BF47" i="33" s="1"/>
  <c r="BG48" i="33" s="1"/>
  <c r="BH49" i="33" s="1"/>
  <c r="BI50" i="33" s="1"/>
  <c r="BJ51" i="33" s="1"/>
  <c r="BK52" i="33" s="1"/>
  <c r="BL53" i="33" s="1"/>
  <c r="BM54" i="33" s="1"/>
  <c r="BN55" i="33" s="1"/>
  <c r="BO56" i="33" s="1"/>
  <c r="F40" i="33"/>
  <c r="G41" i="33" s="1"/>
  <c r="H42" i="33" s="1"/>
  <c r="I43" i="33" s="1"/>
  <c r="J44" i="33" s="1"/>
  <c r="K45" i="33" s="1"/>
  <c r="L46" i="33" s="1"/>
  <c r="M47" i="33" s="1"/>
  <c r="N48" i="33" s="1"/>
  <c r="O49" i="33" s="1"/>
  <c r="P50" i="33" s="1"/>
  <c r="Q51" i="33" s="1"/>
  <c r="R52" i="33" s="1"/>
  <c r="S53" i="33" s="1"/>
  <c r="T54" i="33" s="1"/>
  <c r="U55" i="33" s="1"/>
  <c r="V56" i="33" s="1"/>
  <c r="BC34" i="33"/>
  <c r="BD35" i="33" s="1"/>
  <c r="BE36" i="33" s="1"/>
  <c r="BF37" i="33" s="1"/>
  <c r="BG38" i="33" s="1"/>
  <c r="BH39" i="33" s="1"/>
  <c r="BI40" i="33" s="1"/>
  <c r="BJ41" i="33" s="1"/>
  <c r="BK42" i="33" s="1"/>
  <c r="BL43" i="33" s="1"/>
  <c r="BM44" i="33" s="1"/>
  <c r="BN45" i="33" s="1"/>
  <c r="BO46" i="33" s="1"/>
  <c r="BP47" i="33" s="1"/>
  <c r="BQ48" i="33" s="1"/>
  <c r="BR49" i="33" s="1"/>
  <c r="BS50" i="33" s="1"/>
  <c r="BT51" i="33" s="1"/>
  <c r="BU52" i="33" s="1"/>
  <c r="BV53" i="33" s="1"/>
  <c r="BW54" i="33" s="1"/>
  <c r="BX55" i="33" s="1"/>
  <c r="BY56" i="33" s="1"/>
  <c r="BC39" i="33"/>
  <c r="BD40" i="33" s="1"/>
  <c r="BE41" i="33" s="1"/>
  <c r="BF42" i="33" s="1"/>
  <c r="BG43" i="33" s="1"/>
  <c r="BH44" i="33" s="1"/>
  <c r="BI45" i="33" s="1"/>
  <c r="BJ46" i="33" s="1"/>
  <c r="BK47" i="33" s="1"/>
  <c r="BL48" i="33" s="1"/>
  <c r="BM49" i="33" s="1"/>
  <c r="BN50" i="33" s="1"/>
  <c r="BO51" i="33" s="1"/>
  <c r="BP52" i="33" s="1"/>
  <c r="BQ53" i="33" s="1"/>
  <c r="BR54" i="33" s="1"/>
  <c r="BS55" i="33" s="1"/>
  <c r="BT56" i="33" s="1"/>
  <c r="R35" i="3"/>
  <c r="Q35" i="3"/>
  <c r="P32" i="3"/>
  <c r="P33" i="3"/>
  <c r="P34" i="3"/>
  <c r="P35" i="3"/>
  <c r="P36" i="3"/>
  <c r="EO16" i="37" l="1"/>
  <c r="ER16" i="37" s="1"/>
  <c r="ES16" i="37" s="1"/>
  <c r="BA50" i="36"/>
  <c r="BB51" i="36" s="1"/>
  <c r="BC52" i="36" s="1"/>
  <c r="BD53" i="36" s="1"/>
  <c r="BE54" i="36" s="1"/>
  <c r="BF55" i="36" s="1"/>
  <c r="BG56" i="36" s="1"/>
  <c r="D47" i="37"/>
  <c r="E48" i="37" s="1"/>
  <c r="F49" i="37" s="1"/>
  <c r="G50" i="37" s="1"/>
  <c r="H51" i="37" s="1"/>
  <c r="I52" i="37" s="1"/>
  <c r="J53" i="37" s="1"/>
  <c r="K54" i="37" s="1"/>
  <c r="L55" i="37" s="1"/>
  <c r="M56" i="37" s="1"/>
  <c r="P67" i="3"/>
  <c r="P71" i="3"/>
  <c r="D50" i="36" s="1"/>
  <c r="E51" i="36" s="1"/>
  <c r="F52" i="36" s="1"/>
  <c r="G53" i="36" s="1"/>
  <c r="H54" i="36" s="1"/>
  <c r="I55" i="36" s="1"/>
  <c r="J56" i="36" s="1"/>
  <c r="CV48" i="37"/>
  <c r="CW49" i="37" s="1"/>
  <c r="CX50" i="37" s="1"/>
  <c r="CY51" i="37" s="1"/>
  <c r="CZ52" i="37" s="1"/>
  <c r="DA53" i="37" s="1"/>
  <c r="DB54" i="37" s="1"/>
  <c r="DC55" i="37" s="1"/>
  <c r="DD56" i="37" s="1"/>
  <c r="CV48" i="36"/>
  <c r="CW49" i="36" s="1"/>
  <c r="CX50" i="36" s="1"/>
  <c r="CY51" i="36" s="1"/>
  <c r="CZ52" i="36" s="1"/>
  <c r="DA53" i="36" s="1"/>
  <c r="DB54" i="36" s="1"/>
  <c r="DC55" i="36" s="1"/>
  <c r="DD56" i="36" s="1"/>
  <c r="CV48" i="34"/>
  <c r="CW49" i="34" s="1"/>
  <c r="CX50" i="34" s="1"/>
  <c r="CY51" i="34" s="1"/>
  <c r="CZ52" i="34" s="1"/>
  <c r="DA53" i="34" s="1"/>
  <c r="DB54" i="34" s="1"/>
  <c r="DC55" i="34" s="1"/>
  <c r="DD56" i="34" s="1"/>
  <c r="CV48" i="33"/>
  <c r="CW49" i="33" s="1"/>
  <c r="CX50" i="33" s="1"/>
  <c r="CY51" i="33" s="1"/>
  <c r="CZ52" i="33" s="1"/>
  <c r="DA53" i="33" s="1"/>
  <c r="DB54" i="33" s="1"/>
  <c r="DC55" i="33" s="1"/>
  <c r="DD56" i="33" s="1"/>
  <c r="CV46" i="36"/>
  <c r="CW47" i="36" s="1"/>
  <c r="CX48" i="36" s="1"/>
  <c r="CY49" i="36" s="1"/>
  <c r="CZ50" i="36" s="1"/>
  <c r="DA51" i="36" s="1"/>
  <c r="DB52" i="36" s="1"/>
  <c r="DC53" i="36" s="1"/>
  <c r="DD54" i="36" s="1"/>
  <c r="DE55" i="36" s="1"/>
  <c r="DF56" i="36" s="1"/>
  <c r="CV46" i="37"/>
  <c r="CW47" i="37" s="1"/>
  <c r="CX48" i="37" s="1"/>
  <c r="CY49" i="37" s="1"/>
  <c r="CZ50" i="37" s="1"/>
  <c r="DA51" i="37" s="1"/>
  <c r="DB52" i="37" s="1"/>
  <c r="DC53" i="37" s="1"/>
  <c r="DD54" i="37" s="1"/>
  <c r="DE55" i="37" s="1"/>
  <c r="DF56" i="37" s="1"/>
  <c r="CV46" i="33"/>
  <c r="CW47" i="33" s="1"/>
  <c r="CX48" i="33" s="1"/>
  <c r="CY49" i="33" s="1"/>
  <c r="CZ50" i="33" s="1"/>
  <c r="DA51" i="33" s="1"/>
  <c r="DB52" i="33" s="1"/>
  <c r="DC53" i="33" s="1"/>
  <c r="DD54" i="33" s="1"/>
  <c r="DE55" i="33" s="1"/>
  <c r="DF56" i="33" s="1"/>
  <c r="CV46" i="34"/>
  <c r="CW47" i="34" s="1"/>
  <c r="CX48" i="34" s="1"/>
  <c r="CY49" i="34" s="1"/>
  <c r="CZ50" i="34" s="1"/>
  <c r="DA51" i="34" s="1"/>
  <c r="DB52" i="34" s="1"/>
  <c r="DC53" i="34" s="1"/>
  <c r="DD54" i="34" s="1"/>
  <c r="DE55" i="34" s="1"/>
  <c r="DF56" i="34" s="1"/>
  <c r="D46" i="36"/>
  <c r="E47" i="36" s="1"/>
  <c r="F48" i="36" s="1"/>
  <c r="G49" i="36" s="1"/>
  <c r="H50" i="36" s="1"/>
  <c r="I51" i="36" s="1"/>
  <c r="J52" i="36" s="1"/>
  <c r="K53" i="36" s="1"/>
  <c r="L54" i="36" s="1"/>
  <c r="M55" i="36" s="1"/>
  <c r="N56" i="36" s="1"/>
  <c r="D46" i="37"/>
  <c r="E47" i="37" s="1"/>
  <c r="F48" i="37" s="1"/>
  <c r="G49" i="37" s="1"/>
  <c r="H50" i="37" s="1"/>
  <c r="I51" i="37" s="1"/>
  <c r="J52" i="37" s="1"/>
  <c r="K53" i="37" s="1"/>
  <c r="L54" i="37" s="1"/>
  <c r="M55" i="37" s="1"/>
  <c r="N56" i="37" s="1"/>
  <c r="D46" i="34"/>
  <c r="E47" i="34" s="1"/>
  <c r="F48" i="34" s="1"/>
  <c r="G49" i="34" s="1"/>
  <c r="H50" i="34" s="1"/>
  <c r="I51" i="34" s="1"/>
  <c r="J52" i="34" s="1"/>
  <c r="K53" i="34" s="1"/>
  <c r="L54" i="34" s="1"/>
  <c r="M55" i="34" s="1"/>
  <c r="N56" i="34" s="1"/>
  <c r="D46" i="33"/>
  <c r="E47" i="33" s="1"/>
  <c r="F48" i="33" s="1"/>
  <c r="G49" i="33" s="1"/>
  <c r="H50" i="33" s="1"/>
  <c r="I51" i="33" s="1"/>
  <c r="J52" i="33" s="1"/>
  <c r="K53" i="33" s="1"/>
  <c r="L54" i="33" s="1"/>
  <c r="M55" i="33" s="1"/>
  <c r="N56" i="33" s="1"/>
  <c r="BA54" i="36"/>
  <c r="BB55" i="36" s="1"/>
  <c r="BC56" i="36" s="1"/>
  <c r="BA54" i="37"/>
  <c r="BB55" i="37" s="1"/>
  <c r="BC56" i="37" s="1"/>
  <c r="BA54" i="34"/>
  <c r="BB55" i="34" s="1"/>
  <c r="BC56" i="34" s="1"/>
  <c r="BA54" i="33"/>
  <c r="BB55" i="33" s="1"/>
  <c r="BC56" i="33" s="1"/>
  <c r="CV55" i="37"/>
  <c r="CW56" i="37" s="1"/>
  <c r="CV55" i="36"/>
  <c r="CW56" i="36" s="1"/>
  <c r="CV55" i="34"/>
  <c r="CW56" i="34" s="1"/>
  <c r="CV55" i="33"/>
  <c r="CW56" i="33" s="1"/>
  <c r="BA51" i="36"/>
  <c r="BB52" i="36" s="1"/>
  <c r="BC53" i="36" s="1"/>
  <c r="BD54" i="36" s="1"/>
  <c r="BE55" i="36" s="1"/>
  <c r="BF56" i="36" s="1"/>
  <c r="BA51" i="37"/>
  <c r="BB52" i="37" s="1"/>
  <c r="BC53" i="37" s="1"/>
  <c r="BD54" i="37" s="1"/>
  <c r="BE55" i="37" s="1"/>
  <c r="BF56" i="37" s="1"/>
  <c r="BA51" i="34"/>
  <c r="BB52" i="34" s="1"/>
  <c r="BC53" i="34" s="1"/>
  <c r="BD54" i="34" s="1"/>
  <c r="BE55" i="34" s="1"/>
  <c r="BF56" i="34" s="1"/>
  <c r="BA51" i="33"/>
  <c r="BB52" i="33" s="1"/>
  <c r="BC53" i="33" s="1"/>
  <c r="BD54" i="33" s="1"/>
  <c r="BE55" i="33" s="1"/>
  <c r="BF56" i="33" s="1"/>
  <c r="BA46" i="37"/>
  <c r="BB47" i="37" s="1"/>
  <c r="BC48" i="37" s="1"/>
  <c r="BD49" i="37" s="1"/>
  <c r="BE50" i="37" s="1"/>
  <c r="BF51" i="37" s="1"/>
  <c r="BG52" i="37" s="1"/>
  <c r="BH53" i="37" s="1"/>
  <c r="BI54" i="37" s="1"/>
  <c r="BJ55" i="37" s="1"/>
  <c r="BK56" i="37" s="1"/>
  <c r="BA46" i="36"/>
  <c r="BB47" i="36" s="1"/>
  <c r="BC48" i="36" s="1"/>
  <c r="BD49" i="36" s="1"/>
  <c r="BE50" i="36" s="1"/>
  <c r="BF51" i="36" s="1"/>
  <c r="BG52" i="36" s="1"/>
  <c r="BH53" i="36" s="1"/>
  <c r="BI54" i="36" s="1"/>
  <c r="BJ55" i="36" s="1"/>
  <c r="BK56" i="36" s="1"/>
  <c r="BA46" i="34"/>
  <c r="BB47" i="34" s="1"/>
  <c r="BC48" i="34" s="1"/>
  <c r="BD49" i="34" s="1"/>
  <c r="BE50" i="34" s="1"/>
  <c r="BF51" i="34" s="1"/>
  <c r="BG52" i="34" s="1"/>
  <c r="BH53" i="34" s="1"/>
  <c r="BI54" i="34" s="1"/>
  <c r="BJ55" i="34" s="1"/>
  <c r="BK56" i="34" s="1"/>
  <c r="BA46" i="33"/>
  <c r="BB47" i="33" s="1"/>
  <c r="BC48" i="33" s="1"/>
  <c r="BD49" i="33" s="1"/>
  <c r="BE50" i="33" s="1"/>
  <c r="BF51" i="33" s="1"/>
  <c r="BG52" i="33" s="1"/>
  <c r="BH53" i="33" s="1"/>
  <c r="BI54" i="33" s="1"/>
  <c r="BJ55" i="33" s="1"/>
  <c r="BK56" i="33" s="1"/>
  <c r="CV50" i="36"/>
  <c r="CW51" i="36" s="1"/>
  <c r="CX52" i="36" s="1"/>
  <c r="CY53" i="36" s="1"/>
  <c r="CZ54" i="36" s="1"/>
  <c r="DA55" i="36" s="1"/>
  <c r="DB56" i="36" s="1"/>
  <c r="CV50" i="37"/>
  <c r="CW51" i="37" s="1"/>
  <c r="CX52" i="37" s="1"/>
  <c r="CY53" i="37" s="1"/>
  <c r="CZ54" i="37" s="1"/>
  <c r="DA55" i="37" s="1"/>
  <c r="DB56" i="37" s="1"/>
  <c r="CV50" i="33"/>
  <c r="CW51" i="33" s="1"/>
  <c r="CX52" i="33" s="1"/>
  <c r="CY53" i="33" s="1"/>
  <c r="CZ54" i="33" s="1"/>
  <c r="DA55" i="33" s="1"/>
  <c r="DB56" i="33" s="1"/>
  <c r="CV50" i="34"/>
  <c r="CW51" i="34" s="1"/>
  <c r="CX52" i="34" s="1"/>
  <c r="CY53" i="34" s="1"/>
  <c r="CZ54" i="34" s="1"/>
  <c r="DA55" i="34" s="1"/>
  <c r="DB56" i="34" s="1"/>
  <c r="D52" i="36"/>
  <c r="E53" i="36" s="1"/>
  <c r="F54" i="36" s="1"/>
  <c r="G55" i="36" s="1"/>
  <c r="H56" i="36" s="1"/>
  <c r="D52" i="37"/>
  <c r="E53" i="37" s="1"/>
  <c r="F54" i="37" s="1"/>
  <c r="G55" i="37" s="1"/>
  <c r="H56" i="37" s="1"/>
  <c r="D52" i="34"/>
  <c r="E53" i="34" s="1"/>
  <c r="F54" i="34" s="1"/>
  <c r="G55" i="34" s="1"/>
  <c r="H56" i="34" s="1"/>
  <c r="D52" i="33"/>
  <c r="E53" i="33" s="1"/>
  <c r="F54" i="33" s="1"/>
  <c r="G55" i="33" s="1"/>
  <c r="H56" i="33" s="1"/>
  <c r="CV49" i="36"/>
  <c r="CW50" i="36" s="1"/>
  <c r="CX51" i="36" s="1"/>
  <c r="CY52" i="36" s="1"/>
  <c r="CZ53" i="36" s="1"/>
  <c r="DA54" i="36" s="1"/>
  <c r="DB55" i="36" s="1"/>
  <c r="DC56" i="36" s="1"/>
  <c r="CV49" i="37"/>
  <c r="CW50" i="37" s="1"/>
  <c r="CX51" i="37" s="1"/>
  <c r="CY52" i="37" s="1"/>
  <c r="CZ53" i="37" s="1"/>
  <c r="DA54" i="37" s="1"/>
  <c r="DB55" i="37" s="1"/>
  <c r="DC56" i="37" s="1"/>
  <c r="CV49" i="34"/>
  <c r="CW50" i="34" s="1"/>
  <c r="CX51" i="34" s="1"/>
  <c r="CY52" i="34" s="1"/>
  <c r="CZ53" i="34" s="1"/>
  <c r="DA54" i="34" s="1"/>
  <c r="DB55" i="34" s="1"/>
  <c r="DC56" i="34" s="1"/>
  <c r="CV49" i="33"/>
  <c r="CW50" i="33" s="1"/>
  <c r="CX51" i="33" s="1"/>
  <c r="CY52" i="33" s="1"/>
  <c r="CZ53" i="33" s="1"/>
  <c r="DA54" i="33" s="1"/>
  <c r="DB55" i="33" s="1"/>
  <c r="DC56" i="33" s="1"/>
  <c r="BA56" i="37"/>
  <c r="BA56" i="36"/>
  <c r="BA56" i="33"/>
  <c r="BA56" i="34"/>
  <c r="D50" i="37"/>
  <c r="E51" i="37" s="1"/>
  <c r="F52" i="37" s="1"/>
  <c r="G53" i="37" s="1"/>
  <c r="H54" i="37" s="1"/>
  <c r="I55" i="37" s="1"/>
  <c r="J56" i="37" s="1"/>
  <c r="D50" i="34"/>
  <c r="E51" i="34" s="1"/>
  <c r="F52" i="34" s="1"/>
  <c r="G53" i="34" s="1"/>
  <c r="H54" i="34" s="1"/>
  <c r="I55" i="34" s="1"/>
  <c r="J56" i="34" s="1"/>
  <c r="CV52" i="37"/>
  <c r="CW53" i="37" s="1"/>
  <c r="CX54" i="37" s="1"/>
  <c r="CY55" i="37" s="1"/>
  <c r="CZ56" i="37" s="1"/>
  <c r="CV52" i="36"/>
  <c r="CW53" i="36" s="1"/>
  <c r="CX54" i="36" s="1"/>
  <c r="CY55" i="36" s="1"/>
  <c r="CZ56" i="36" s="1"/>
  <c r="CV52" i="33"/>
  <c r="CW53" i="33" s="1"/>
  <c r="CX54" i="33" s="1"/>
  <c r="CY55" i="33" s="1"/>
  <c r="CZ56" i="33" s="1"/>
  <c r="CV52" i="34"/>
  <c r="CW53" i="34" s="1"/>
  <c r="CX54" i="34" s="1"/>
  <c r="CY55" i="34" s="1"/>
  <c r="CZ56" i="34" s="1"/>
  <c r="BA55" i="37"/>
  <c r="BB56" i="37" s="1"/>
  <c r="BA55" i="36"/>
  <c r="BB56" i="36" s="1"/>
  <c r="BA55" i="33"/>
  <c r="BB56" i="33" s="1"/>
  <c r="BA55" i="34"/>
  <c r="BB56" i="34" s="1"/>
  <c r="D56" i="36"/>
  <c r="D56" i="37"/>
  <c r="D56" i="34"/>
  <c r="D56" i="33"/>
  <c r="BA48" i="37"/>
  <c r="BB49" i="37" s="1"/>
  <c r="BC50" i="37" s="1"/>
  <c r="BD51" i="37" s="1"/>
  <c r="BE52" i="37" s="1"/>
  <c r="BF53" i="37" s="1"/>
  <c r="BG54" i="37" s="1"/>
  <c r="BH55" i="37" s="1"/>
  <c r="BI56" i="37" s="1"/>
  <c r="BA48" i="36"/>
  <c r="BB49" i="36" s="1"/>
  <c r="BC50" i="36" s="1"/>
  <c r="BD51" i="36" s="1"/>
  <c r="BE52" i="36" s="1"/>
  <c r="BF53" i="36" s="1"/>
  <c r="BG54" i="36" s="1"/>
  <c r="BH55" i="36" s="1"/>
  <c r="BI56" i="36" s="1"/>
  <c r="BA48" i="34"/>
  <c r="BB49" i="34" s="1"/>
  <c r="BC50" i="34" s="1"/>
  <c r="BD51" i="34" s="1"/>
  <c r="BE52" i="34" s="1"/>
  <c r="BF53" i="34" s="1"/>
  <c r="BG54" i="34" s="1"/>
  <c r="BH55" i="34" s="1"/>
  <c r="BI56" i="34" s="1"/>
  <c r="BA48" i="33"/>
  <c r="BB49" i="33" s="1"/>
  <c r="BC50" i="33" s="1"/>
  <c r="BD51" i="33" s="1"/>
  <c r="BE52" i="33" s="1"/>
  <c r="BF53" i="33" s="1"/>
  <c r="BG54" i="33" s="1"/>
  <c r="BH55" i="33" s="1"/>
  <c r="BI56" i="33" s="1"/>
  <c r="D55" i="37"/>
  <c r="E56" i="37" s="1"/>
  <c r="D55" i="36"/>
  <c r="E56" i="36" s="1"/>
  <c r="D55" i="33"/>
  <c r="E56" i="33" s="1"/>
  <c r="D55" i="34"/>
  <c r="E56" i="34" s="1"/>
  <c r="D48" i="37"/>
  <c r="E49" i="37" s="1"/>
  <c r="F50" i="37" s="1"/>
  <c r="G51" i="37" s="1"/>
  <c r="H52" i="37" s="1"/>
  <c r="I53" i="37" s="1"/>
  <c r="J54" i="37" s="1"/>
  <c r="K55" i="37" s="1"/>
  <c r="L56" i="37" s="1"/>
  <c r="D48" i="36"/>
  <c r="E49" i="36" s="1"/>
  <c r="F50" i="36" s="1"/>
  <c r="G51" i="36" s="1"/>
  <c r="H52" i="36" s="1"/>
  <c r="I53" i="36" s="1"/>
  <c r="J54" i="36" s="1"/>
  <c r="K55" i="36" s="1"/>
  <c r="L56" i="36" s="1"/>
  <c r="D48" i="34"/>
  <c r="E49" i="34" s="1"/>
  <c r="F50" i="34" s="1"/>
  <c r="G51" i="34" s="1"/>
  <c r="H52" i="34" s="1"/>
  <c r="I53" i="34" s="1"/>
  <c r="J54" i="34" s="1"/>
  <c r="K55" i="34" s="1"/>
  <c r="L56" i="34" s="1"/>
  <c r="D48" i="33"/>
  <c r="E49" i="33" s="1"/>
  <c r="F50" i="33" s="1"/>
  <c r="G51" i="33" s="1"/>
  <c r="H52" i="33" s="1"/>
  <c r="I53" i="33" s="1"/>
  <c r="J54" i="33" s="1"/>
  <c r="K55" i="33" s="1"/>
  <c r="L56" i="33" s="1"/>
  <c r="D49" i="36"/>
  <c r="E50" i="36" s="1"/>
  <c r="F51" i="36" s="1"/>
  <c r="G52" i="36" s="1"/>
  <c r="H53" i="36" s="1"/>
  <c r="I54" i="36" s="1"/>
  <c r="J55" i="36" s="1"/>
  <c r="K56" i="36" s="1"/>
  <c r="D49" i="37"/>
  <c r="E50" i="37" s="1"/>
  <c r="F51" i="37" s="1"/>
  <c r="G52" i="37" s="1"/>
  <c r="H53" i="37" s="1"/>
  <c r="I54" i="37" s="1"/>
  <c r="J55" i="37" s="1"/>
  <c r="K56" i="37" s="1"/>
  <c r="D49" i="34"/>
  <c r="E50" i="34" s="1"/>
  <c r="F51" i="34" s="1"/>
  <c r="G52" i="34" s="1"/>
  <c r="H53" i="34" s="1"/>
  <c r="I54" i="34" s="1"/>
  <c r="J55" i="34" s="1"/>
  <c r="K56" i="34" s="1"/>
  <c r="D49" i="33"/>
  <c r="E50" i="33" s="1"/>
  <c r="F51" i="33" s="1"/>
  <c r="G52" i="33" s="1"/>
  <c r="H53" i="33" s="1"/>
  <c r="I54" i="33" s="1"/>
  <c r="J55" i="33" s="1"/>
  <c r="K56" i="33" s="1"/>
  <c r="CV53" i="36"/>
  <c r="CW54" i="36" s="1"/>
  <c r="CX55" i="36" s="1"/>
  <c r="CY56" i="36" s="1"/>
  <c r="CV53" i="37"/>
  <c r="CW54" i="37" s="1"/>
  <c r="CX55" i="37" s="1"/>
  <c r="CY56" i="37" s="1"/>
  <c r="CV53" i="33"/>
  <c r="CW54" i="33" s="1"/>
  <c r="CX55" i="33" s="1"/>
  <c r="CY56" i="33" s="1"/>
  <c r="CV53" i="34"/>
  <c r="CW54" i="34" s="1"/>
  <c r="CX55" i="34" s="1"/>
  <c r="CY56" i="34" s="1"/>
  <c r="D54" i="37"/>
  <c r="E55" i="37" s="1"/>
  <c r="F56" i="37" s="1"/>
  <c r="D54" i="36"/>
  <c r="E55" i="36" s="1"/>
  <c r="F56" i="36" s="1"/>
  <c r="D54" i="33"/>
  <c r="E55" i="33" s="1"/>
  <c r="F56" i="33" s="1"/>
  <c r="D54" i="34"/>
  <c r="E55" i="34" s="1"/>
  <c r="F56" i="34" s="1"/>
  <c r="BA47" i="37"/>
  <c r="BB48" i="37" s="1"/>
  <c r="BC49" i="37" s="1"/>
  <c r="BD50" i="37" s="1"/>
  <c r="BE51" i="37" s="1"/>
  <c r="BF52" i="37" s="1"/>
  <c r="BG53" i="37" s="1"/>
  <c r="BH54" i="37" s="1"/>
  <c r="BI55" i="37" s="1"/>
  <c r="BJ56" i="37" s="1"/>
  <c r="BA47" i="36"/>
  <c r="BB48" i="36" s="1"/>
  <c r="BC49" i="36" s="1"/>
  <c r="BD50" i="36" s="1"/>
  <c r="BE51" i="36" s="1"/>
  <c r="BF52" i="36" s="1"/>
  <c r="BG53" i="36" s="1"/>
  <c r="BH54" i="36" s="1"/>
  <c r="BI55" i="36" s="1"/>
  <c r="BJ56" i="36" s="1"/>
  <c r="BA47" i="34"/>
  <c r="BB48" i="34" s="1"/>
  <c r="BC49" i="34" s="1"/>
  <c r="BD50" i="34" s="1"/>
  <c r="BE51" i="34" s="1"/>
  <c r="BF52" i="34" s="1"/>
  <c r="BG53" i="34" s="1"/>
  <c r="BH54" i="34" s="1"/>
  <c r="BI55" i="34" s="1"/>
  <c r="BJ56" i="34" s="1"/>
  <c r="BA47" i="33"/>
  <c r="BB48" i="33" s="1"/>
  <c r="BC49" i="33" s="1"/>
  <c r="BD50" i="33" s="1"/>
  <c r="BE51" i="33" s="1"/>
  <c r="BF52" i="33" s="1"/>
  <c r="BG53" i="33" s="1"/>
  <c r="BH54" i="33" s="1"/>
  <c r="BI55" i="33" s="1"/>
  <c r="BJ56" i="33" s="1"/>
  <c r="CV54" i="37"/>
  <c r="CW55" i="37" s="1"/>
  <c r="CX56" i="37" s="1"/>
  <c r="CV54" i="36"/>
  <c r="CW55" i="36" s="1"/>
  <c r="CX56" i="36" s="1"/>
  <c r="CV54" i="34"/>
  <c r="CW55" i="34" s="1"/>
  <c r="CX56" i="34" s="1"/>
  <c r="CV54" i="33"/>
  <c r="CW55" i="33" s="1"/>
  <c r="CX56" i="33" s="1"/>
  <c r="D53" i="36"/>
  <c r="E54" i="36" s="1"/>
  <c r="F55" i="36" s="1"/>
  <c r="G56" i="36" s="1"/>
  <c r="D53" i="37"/>
  <c r="E54" i="37" s="1"/>
  <c r="F55" i="37" s="1"/>
  <c r="G56" i="37" s="1"/>
  <c r="D53" i="33"/>
  <c r="E54" i="33" s="1"/>
  <c r="F55" i="33" s="1"/>
  <c r="G56" i="33" s="1"/>
  <c r="D53" i="34"/>
  <c r="E54" i="34" s="1"/>
  <c r="F55" i="34" s="1"/>
  <c r="G56" i="34" s="1"/>
  <c r="CV40" i="33"/>
  <c r="CW41" i="33" s="1"/>
  <c r="CX42" i="33" s="1"/>
  <c r="CY43" i="33" s="1"/>
  <c r="CZ44" i="33" s="1"/>
  <c r="DA45" i="33" s="1"/>
  <c r="DB46" i="33" s="1"/>
  <c r="DC47" i="33" s="1"/>
  <c r="DD48" i="33" s="1"/>
  <c r="DE49" i="33" s="1"/>
  <c r="DF50" i="33" s="1"/>
  <c r="DG51" i="33" s="1"/>
  <c r="DH52" i="33" s="1"/>
  <c r="DI53" i="33" s="1"/>
  <c r="DJ54" i="33" s="1"/>
  <c r="DK55" i="33" s="1"/>
  <c r="DL56" i="33" s="1"/>
  <c r="D37" i="33"/>
  <c r="E38" i="33" s="1"/>
  <c r="F39" i="33" s="1"/>
  <c r="G40" i="33" s="1"/>
  <c r="H41" i="33" s="1"/>
  <c r="I42" i="33" s="1"/>
  <c r="J43" i="33" s="1"/>
  <c r="K44" i="33" s="1"/>
  <c r="L45" i="33" s="1"/>
  <c r="M46" i="33" s="1"/>
  <c r="N47" i="33" s="1"/>
  <c r="O48" i="33" s="1"/>
  <c r="P49" i="33" s="1"/>
  <c r="Q50" i="33" s="1"/>
  <c r="R51" i="33" s="1"/>
  <c r="S52" i="33" s="1"/>
  <c r="T53" i="33" s="1"/>
  <c r="U54" i="33" s="1"/>
  <c r="V55" i="33" s="1"/>
  <c r="W56" i="33" s="1"/>
  <c r="CV37" i="33"/>
  <c r="CW38" i="33" s="1"/>
  <c r="CX39" i="33" s="1"/>
  <c r="CY40" i="33" s="1"/>
  <c r="CZ41" i="33" s="1"/>
  <c r="DA42" i="33" s="1"/>
  <c r="DB43" i="33" s="1"/>
  <c r="DC44" i="33" s="1"/>
  <c r="DD45" i="33" s="1"/>
  <c r="DE46" i="33" s="1"/>
  <c r="DF47" i="33" s="1"/>
  <c r="DG48" i="33" s="1"/>
  <c r="DH49" i="33" s="1"/>
  <c r="DI50" i="33" s="1"/>
  <c r="DJ51" i="33" s="1"/>
  <c r="DK52" i="33" s="1"/>
  <c r="DL53" i="33" s="1"/>
  <c r="DM54" i="33" s="1"/>
  <c r="DN55" i="33" s="1"/>
  <c r="DO56" i="33" s="1"/>
  <c r="CV37" i="34"/>
  <c r="CW38" i="34" s="1"/>
  <c r="CX39" i="34" s="1"/>
  <c r="CY40" i="34" s="1"/>
  <c r="CZ41" i="34" s="1"/>
  <c r="DA42" i="34" s="1"/>
  <c r="DB43" i="34" s="1"/>
  <c r="DC44" i="34" s="1"/>
  <c r="DD45" i="34" s="1"/>
  <c r="DE46" i="34" s="1"/>
  <c r="DF47" i="34" s="1"/>
  <c r="DG48" i="34" s="1"/>
  <c r="DH49" i="34" s="1"/>
  <c r="DI50" i="34" s="1"/>
  <c r="DJ51" i="34" s="1"/>
  <c r="DK52" i="34" s="1"/>
  <c r="DL53" i="34" s="1"/>
  <c r="DM54" i="34" s="1"/>
  <c r="DN55" i="34" s="1"/>
  <c r="DO56" i="34" s="1"/>
  <c r="CV40" i="36"/>
  <c r="CW41" i="36" s="1"/>
  <c r="CX42" i="36" s="1"/>
  <c r="CY43" i="36" s="1"/>
  <c r="CZ44" i="36" s="1"/>
  <c r="DA45" i="36" s="1"/>
  <c r="DB46" i="36" s="1"/>
  <c r="DC47" i="36" s="1"/>
  <c r="DD48" i="36" s="1"/>
  <c r="DE49" i="36" s="1"/>
  <c r="DF50" i="36" s="1"/>
  <c r="DG51" i="36" s="1"/>
  <c r="DH52" i="36" s="1"/>
  <c r="DI53" i="36" s="1"/>
  <c r="DJ54" i="36" s="1"/>
  <c r="DK55" i="36" s="1"/>
  <c r="DL56" i="36" s="1"/>
  <c r="BA44" i="34"/>
  <c r="BB45" i="34" s="1"/>
  <c r="BC46" i="34" s="1"/>
  <c r="BD47" i="34" s="1"/>
  <c r="BE48" i="34" s="1"/>
  <c r="BF49" i="34" s="1"/>
  <c r="BG50" i="34" s="1"/>
  <c r="BH51" i="34" s="1"/>
  <c r="BI52" i="34" s="1"/>
  <c r="BJ53" i="34" s="1"/>
  <c r="BK54" i="34" s="1"/>
  <c r="BL55" i="34" s="1"/>
  <c r="BM56" i="34" s="1"/>
  <c r="BA44" i="36"/>
  <c r="BB45" i="36" s="1"/>
  <c r="BC46" i="36" s="1"/>
  <c r="BD47" i="36" s="1"/>
  <c r="BE48" i="36" s="1"/>
  <c r="BF49" i="36" s="1"/>
  <c r="BG50" i="36" s="1"/>
  <c r="BH51" i="36" s="1"/>
  <c r="BI52" i="36" s="1"/>
  <c r="BJ53" i="36" s="1"/>
  <c r="BK54" i="36" s="1"/>
  <c r="BL55" i="36" s="1"/>
  <c r="BM56" i="36" s="1"/>
  <c r="D37" i="34"/>
  <c r="E38" i="34" s="1"/>
  <c r="F39" i="34" s="1"/>
  <c r="G40" i="34" s="1"/>
  <c r="H41" i="34" s="1"/>
  <c r="I42" i="34" s="1"/>
  <c r="J43" i="34" s="1"/>
  <c r="K44" i="34" s="1"/>
  <c r="L45" i="34" s="1"/>
  <c r="M46" i="34" s="1"/>
  <c r="N47" i="34" s="1"/>
  <c r="O48" i="34" s="1"/>
  <c r="P49" i="34" s="1"/>
  <c r="Q50" i="34" s="1"/>
  <c r="R51" i="34" s="1"/>
  <c r="S52" i="34" s="1"/>
  <c r="T53" i="34" s="1"/>
  <c r="U54" i="34" s="1"/>
  <c r="V55" i="34" s="1"/>
  <c r="W56" i="34" s="1"/>
  <c r="D45" i="37"/>
  <c r="E46" i="37" s="1"/>
  <c r="F47" i="37" s="1"/>
  <c r="G48" i="37" s="1"/>
  <c r="H49" i="37" s="1"/>
  <c r="I50" i="37" s="1"/>
  <c r="J51" i="37" s="1"/>
  <c r="K52" i="37" s="1"/>
  <c r="L53" i="37" s="1"/>
  <c r="M54" i="37" s="1"/>
  <c r="N55" i="37" s="1"/>
  <c r="O56" i="37" s="1"/>
  <c r="BA39" i="37"/>
  <c r="BB40" i="37" s="1"/>
  <c r="BC41" i="37" s="1"/>
  <c r="BD42" i="37" s="1"/>
  <c r="BE43" i="37" s="1"/>
  <c r="BF44" i="37" s="1"/>
  <c r="BG45" i="37" s="1"/>
  <c r="BH46" i="37" s="1"/>
  <c r="BI47" i="37" s="1"/>
  <c r="BJ48" i="37" s="1"/>
  <c r="BK49" i="37" s="1"/>
  <c r="BL50" i="37" s="1"/>
  <c r="BM51" i="37" s="1"/>
  <c r="BN52" i="37" s="1"/>
  <c r="BO53" i="37" s="1"/>
  <c r="BP54" i="37" s="1"/>
  <c r="BQ55" i="37" s="1"/>
  <c r="BR56" i="37" s="1"/>
  <c r="BA39" i="36"/>
  <c r="BB40" i="36" s="1"/>
  <c r="BC41" i="36" s="1"/>
  <c r="BD42" i="36" s="1"/>
  <c r="BE43" i="36" s="1"/>
  <c r="BF44" i="36" s="1"/>
  <c r="BG45" i="36" s="1"/>
  <c r="BH46" i="36" s="1"/>
  <c r="BI47" i="36" s="1"/>
  <c r="BJ48" i="36" s="1"/>
  <c r="BK49" i="36" s="1"/>
  <c r="BL50" i="36" s="1"/>
  <c r="BM51" i="36" s="1"/>
  <c r="BN52" i="36" s="1"/>
  <c r="BO53" i="36" s="1"/>
  <c r="BP54" i="36" s="1"/>
  <c r="BQ55" i="36" s="1"/>
  <c r="BR56" i="36" s="1"/>
  <c r="BA39" i="33"/>
  <c r="BB40" i="33" s="1"/>
  <c r="BC41" i="33" s="1"/>
  <c r="BD42" i="33" s="1"/>
  <c r="BE43" i="33" s="1"/>
  <c r="BF44" i="33" s="1"/>
  <c r="BG45" i="33" s="1"/>
  <c r="BH46" i="33" s="1"/>
  <c r="BI47" i="33" s="1"/>
  <c r="BJ48" i="33" s="1"/>
  <c r="BK49" i="33" s="1"/>
  <c r="BL50" i="33" s="1"/>
  <c r="BM51" i="33" s="1"/>
  <c r="BN52" i="33" s="1"/>
  <c r="BO53" i="33" s="1"/>
  <c r="BP54" i="33" s="1"/>
  <c r="BQ55" i="33" s="1"/>
  <c r="BR56" i="33" s="1"/>
  <c r="BA39" i="34"/>
  <c r="BB40" i="34" s="1"/>
  <c r="BC41" i="34" s="1"/>
  <c r="BD42" i="34" s="1"/>
  <c r="BE43" i="34" s="1"/>
  <c r="BF44" i="34" s="1"/>
  <c r="BG45" i="34" s="1"/>
  <c r="BH46" i="34" s="1"/>
  <c r="BI47" i="34" s="1"/>
  <c r="BJ48" i="34" s="1"/>
  <c r="BK49" i="34" s="1"/>
  <c r="BL50" i="34" s="1"/>
  <c r="BM51" i="34" s="1"/>
  <c r="BN52" i="34" s="1"/>
  <c r="BO53" i="34" s="1"/>
  <c r="BP54" i="34" s="1"/>
  <c r="BQ55" i="34" s="1"/>
  <c r="BR56" i="34" s="1"/>
  <c r="D44" i="36"/>
  <c r="E45" i="36" s="1"/>
  <c r="F46" i="36" s="1"/>
  <c r="G47" i="36" s="1"/>
  <c r="H48" i="36" s="1"/>
  <c r="I49" i="36" s="1"/>
  <c r="J50" i="36" s="1"/>
  <c r="K51" i="36" s="1"/>
  <c r="L52" i="36" s="1"/>
  <c r="M53" i="36" s="1"/>
  <c r="N54" i="36" s="1"/>
  <c r="O55" i="36" s="1"/>
  <c r="P56" i="36" s="1"/>
  <c r="D44" i="37"/>
  <c r="E45" i="37" s="1"/>
  <c r="F46" i="37" s="1"/>
  <c r="G47" i="37" s="1"/>
  <c r="H48" i="37" s="1"/>
  <c r="I49" i="37" s="1"/>
  <c r="J50" i="37" s="1"/>
  <c r="K51" i="37" s="1"/>
  <c r="L52" i="37" s="1"/>
  <c r="M53" i="37" s="1"/>
  <c r="N54" i="37" s="1"/>
  <c r="O55" i="37" s="1"/>
  <c r="P56" i="37" s="1"/>
  <c r="D44" i="33"/>
  <c r="E45" i="33" s="1"/>
  <c r="F46" i="33" s="1"/>
  <c r="G47" i="33" s="1"/>
  <c r="H48" i="33" s="1"/>
  <c r="I49" i="33" s="1"/>
  <c r="J50" i="33" s="1"/>
  <c r="K51" i="33" s="1"/>
  <c r="L52" i="33" s="1"/>
  <c r="M53" i="33" s="1"/>
  <c r="N54" i="33" s="1"/>
  <c r="O55" i="33" s="1"/>
  <c r="P56" i="33" s="1"/>
  <c r="D44" i="34"/>
  <c r="E45" i="34" s="1"/>
  <c r="F46" i="34" s="1"/>
  <c r="G47" i="34" s="1"/>
  <c r="H48" i="34" s="1"/>
  <c r="I49" i="34" s="1"/>
  <c r="J50" i="34" s="1"/>
  <c r="K51" i="34" s="1"/>
  <c r="L52" i="34" s="1"/>
  <c r="M53" i="34" s="1"/>
  <c r="N54" i="34" s="1"/>
  <c r="O55" i="34" s="1"/>
  <c r="P56" i="34" s="1"/>
  <c r="CV41" i="37"/>
  <c r="CW42" i="37" s="1"/>
  <c r="CX43" i="37" s="1"/>
  <c r="CY44" i="37" s="1"/>
  <c r="CZ45" i="37" s="1"/>
  <c r="DA46" i="37" s="1"/>
  <c r="DB47" i="37" s="1"/>
  <c r="DC48" i="37" s="1"/>
  <c r="DD49" i="37" s="1"/>
  <c r="DE50" i="37" s="1"/>
  <c r="DF51" i="37" s="1"/>
  <c r="DG52" i="37" s="1"/>
  <c r="DH53" i="37" s="1"/>
  <c r="DI54" i="37" s="1"/>
  <c r="DJ55" i="37" s="1"/>
  <c r="DK56" i="37" s="1"/>
  <c r="CV41" i="36"/>
  <c r="CW42" i="36" s="1"/>
  <c r="CX43" i="36" s="1"/>
  <c r="CY44" i="36" s="1"/>
  <c r="CZ45" i="36" s="1"/>
  <c r="DA46" i="36" s="1"/>
  <c r="DB47" i="36" s="1"/>
  <c r="DC48" i="36" s="1"/>
  <c r="DD49" i="36" s="1"/>
  <c r="DE50" i="36" s="1"/>
  <c r="DF51" i="36" s="1"/>
  <c r="DG52" i="36" s="1"/>
  <c r="DH53" i="36" s="1"/>
  <c r="DI54" i="36" s="1"/>
  <c r="DJ55" i="36" s="1"/>
  <c r="DK56" i="36" s="1"/>
  <c r="CV41" i="33"/>
  <c r="CW42" i="33" s="1"/>
  <c r="CX43" i="33" s="1"/>
  <c r="CY44" i="33" s="1"/>
  <c r="CV41" i="34"/>
  <c r="CW42" i="34" s="1"/>
  <c r="CX43" i="34" s="1"/>
  <c r="CY44" i="34" s="1"/>
  <c r="CZ45" i="34" s="1"/>
  <c r="DA46" i="34" s="1"/>
  <c r="DB47" i="34" s="1"/>
  <c r="DC48" i="34" s="1"/>
  <c r="DD49" i="34" s="1"/>
  <c r="DE50" i="34" s="1"/>
  <c r="DF51" i="34" s="1"/>
  <c r="DG52" i="34" s="1"/>
  <c r="DH53" i="34" s="1"/>
  <c r="DI54" i="34" s="1"/>
  <c r="DJ55" i="34" s="1"/>
  <c r="DK56" i="34" s="1"/>
  <c r="BA38" i="36"/>
  <c r="BB39" i="36" s="1"/>
  <c r="BC40" i="36" s="1"/>
  <c r="BD41" i="36" s="1"/>
  <c r="BE42" i="36" s="1"/>
  <c r="BF43" i="36" s="1"/>
  <c r="BG44" i="36" s="1"/>
  <c r="BH45" i="36" s="1"/>
  <c r="BI46" i="36" s="1"/>
  <c r="BJ47" i="36" s="1"/>
  <c r="BK48" i="36" s="1"/>
  <c r="BL49" i="36" s="1"/>
  <c r="BM50" i="36" s="1"/>
  <c r="BN51" i="36" s="1"/>
  <c r="BO52" i="36" s="1"/>
  <c r="BP53" i="36" s="1"/>
  <c r="BQ54" i="36" s="1"/>
  <c r="BR55" i="36" s="1"/>
  <c r="BS56" i="36" s="1"/>
  <c r="BA38" i="37"/>
  <c r="BB39" i="37" s="1"/>
  <c r="BC40" i="37" s="1"/>
  <c r="BD41" i="37" s="1"/>
  <c r="BE42" i="37" s="1"/>
  <c r="BF43" i="37" s="1"/>
  <c r="BG44" i="37" s="1"/>
  <c r="BH45" i="37" s="1"/>
  <c r="BI46" i="37" s="1"/>
  <c r="BJ47" i="37" s="1"/>
  <c r="BK48" i="37" s="1"/>
  <c r="BL49" i="37" s="1"/>
  <c r="BM50" i="37" s="1"/>
  <c r="BN51" i="37" s="1"/>
  <c r="BO52" i="37" s="1"/>
  <c r="BP53" i="37" s="1"/>
  <c r="BQ54" i="37" s="1"/>
  <c r="BR55" i="37" s="1"/>
  <c r="BS56" i="37" s="1"/>
  <c r="BA38" i="34"/>
  <c r="BB39" i="34" s="1"/>
  <c r="BC40" i="34" s="1"/>
  <c r="BD41" i="34" s="1"/>
  <c r="BE42" i="34" s="1"/>
  <c r="BF43" i="34" s="1"/>
  <c r="BG44" i="34" s="1"/>
  <c r="BH45" i="34" s="1"/>
  <c r="BI46" i="34" s="1"/>
  <c r="BJ47" i="34" s="1"/>
  <c r="BK48" i="34" s="1"/>
  <c r="BL49" i="34" s="1"/>
  <c r="BM50" i="34" s="1"/>
  <c r="BN51" i="34" s="1"/>
  <c r="BO52" i="34" s="1"/>
  <c r="BP53" i="34" s="1"/>
  <c r="BQ54" i="34" s="1"/>
  <c r="BR55" i="34" s="1"/>
  <c r="BS56" i="34" s="1"/>
  <c r="BA38" i="33"/>
  <c r="BB39" i="33" s="1"/>
  <c r="BC40" i="33" s="1"/>
  <c r="BD41" i="33" s="1"/>
  <c r="CV39" i="37"/>
  <c r="CW40" i="37" s="1"/>
  <c r="CX41" i="37" s="1"/>
  <c r="CY42" i="37" s="1"/>
  <c r="CZ43" i="37" s="1"/>
  <c r="DA44" i="37" s="1"/>
  <c r="DB45" i="37" s="1"/>
  <c r="DC46" i="37" s="1"/>
  <c r="DD47" i="37" s="1"/>
  <c r="DE48" i="37" s="1"/>
  <c r="DF49" i="37" s="1"/>
  <c r="DG50" i="37" s="1"/>
  <c r="DH51" i="37" s="1"/>
  <c r="DI52" i="37" s="1"/>
  <c r="DJ53" i="37" s="1"/>
  <c r="DK54" i="37" s="1"/>
  <c r="DL55" i="37" s="1"/>
  <c r="DM56" i="37" s="1"/>
  <c r="CV39" i="36"/>
  <c r="CW40" i="36" s="1"/>
  <c r="CX41" i="36" s="1"/>
  <c r="CY42" i="36" s="1"/>
  <c r="CZ43" i="36" s="1"/>
  <c r="DA44" i="36" s="1"/>
  <c r="DB45" i="36" s="1"/>
  <c r="DC46" i="36" s="1"/>
  <c r="DD47" i="36" s="1"/>
  <c r="DE48" i="36" s="1"/>
  <c r="DF49" i="36" s="1"/>
  <c r="DG50" i="36" s="1"/>
  <c r="DH51" i="36" s="1"/>
  <c r="DI52" i="36" s="1"/>
  <c r="DJ53" i="36" s="1"/>
  <c r="DK54" i="36" s="1"/>
  <c r="DL55" i="36" s="1"/>
  <c r="DM56" i="36" s="1"/>
  <c r="CV39" i="33"/>
  <c r="CW40" i="33" s="1"/>
  <c r="CX41" i="33" s="1"/>
  <c r="CY42" i="33" s="1"/>
  <c r="CZ43" i="33" s="1"/>
  <c r="DA44" i="33" s="1"/>
  <c r="DB45" i="33" s="1"/>
  <c r="DC46" i="33" s="1"/>
  <c r="DD47" i="33" s="1"/>
  <c r="DE48" i="33" s="1"/>
  <c r="DF49" i="33" s="1"/>
  <c r="DG50" i="33" s="1"/>
  <c r="DH51" i="33" s="1"/>
  <c r="DI52" i="33" s="1"/>
  <c r="DJ53" i="33" s="1"/>
  <c r="DK54" i="33" s="1"/>
  <c r="DL55" i="33" s="1"/>
  <c r="DM56" i="33" s="1"/>
  <c r="CV39" i="34"/>
  <c r="CW40" i="34" s="1"/>
  <c r="CX41" i="34" s="1"/>
  <c r="CY42" i="34" s="1"/>
  <c r="CZ43" i="34" s="1"/>
  <c r="DA44" i="34" s="1"/>
  <c r="DB45" i="34" s="1"/>
  <c r="DC46" i="34" s="1"/>
  <c r="DD47" i="34" s="1"/>
  <c r="DE48" i="34" s="1"/>
  <c r="DF49" i="34" s="1"/>
  <c r="DG50" i="34" s="1"/>
  <c r="DH51" i="34" s="1"/>
  <c r="DI52" i="34" s="1"/>
  <c r="DJ53" i="34" s="1"/>
  <c r="DK54" i="34" s="1"/>
  <c r="DL55" i="34" s="1"/>
  <c r="DM56" i="34" s="1"/>
  <c r="CV45" i="37"/>
  <c r="CW46" i="37" s="1"/>
  <c r="CX47" i="37" s="1"/>
  <c r="CY48" i="37" s="1"/>
  <c r="CZ49" i="37" s="1"/>
  <c r="DA50" i="37" s="1"/>
  <c r="DB51" i="37" s="1"/>
  <c r="DC52" i="37" s="1"/>
  <c r="DD53" i="37" s="1"/>
  <c r="DE54" i="37" s="1"/>
  <c r="DF55" i="37" s="1"/>
  <c r="DG56" i="37" s="1"/>
  <c r="CV45" i="36"/>
  <c r="CW46" i="36" s="1"/>
  <c r="CX47" i="36" s="1"/>
  <c r="CY48" i="36" s="1"/>
  <c r="CZ49" i="36" s="1"/>
  <c r="DA50" i="36" s="1"/>
  <c r="DB51" i="36" s="1"/>
  <c r="DC52" i="36" s="1"/>
  <c r="DD53" i="36" s="1"/>
  <c r="DE54" i="36" s="1"/>
  <c r="DF55" i="36" s="1"/>
  <c r="DG56" i="36" s="1"/>
  <c r="CV45" i="34"/>
  <c r="CW46" i="34" s="1"/>
  <c r="CX47" i="34" s="1"/>
  <c r="CY48" i="34" s="1"/>
  <c r="CZ49" i="34" s="1"/>
  <c r="DA50" i="34" s="1"/>
  <c r="DB51" i="34" s="1"/>
  <c r="DC52" i="34" s="1"/>
  <c r="DD53" i="34" s="1"/>
  <c r="DE54" i="34" s="1"/>
  <c r="DF55" i="34" s="1"/>
  <c r="DG56" i="34" s="1"/>
  <c r="CV45" i="33"/>
  <c r="CW46" i="33" s="1"/>
  <c r="CX47" i="33" s="1"/>
  <c r="CY48" i="33" s="1"/>
  <c r="D43" i="36"/>
  <c r="E44" i="36" s="1"/>
  <c r="F45" i="36" s="1"/>
  <c r="G46" i="36" s="1"/>
  <c r="H47" i="36" s="1"/>
  <c r="I48" i="36" s="1"/>
  <c r="J49" i="36" s="1"/>
  <c r="K50" i="36" s="1"/>
  <c r="L51" i="36" s="1"/>
  <c r="M52" i="36" s="1"/>
  <c r="N53" i="36" s="1"/>
  <c r="O54" i="36" s="1"/>
  <c r="P55" i="36" s="1"/>
  <c r="Q56" i="36" s="1"/>
  <c r="D43" i="37"/>
  <c r="E44" i="37" s="1"/>
  <c r="F45" i="37" s="1"/>
  <c r="G46" i="37" s="1"/>
  <c r="H47" i="37" s="1"/>
  <c r="I48" i="37" s="1"/>
  <c r="J49" i="37" s="1"/>
  <c r="K50" i="37" s="1"/>
  <c r="L51" i="37" s="1"/>
  <c r="M52" i="37" s="1"/>
  <c r="N53" i="37" s="1"/>
  <c r="O54" i="37" s="1"/>
  <c r="P55" i="37" s="1"/>
  <c r="Q56" i="37" s="1"/>
  <c r="D43" i="33"/>
  <c r="E44" i="33" s="1"/>
  <c r="F45" i="33" s="1"/>
  <c r="G46" i="33" s="1"/>
  <c r="H47" i="33" s="1"/>
  <c r="I48" i="33" s="1"/>
  <c r="J49" i="33" s="1"/>
  <c r="K50" i="33" s="1"/>
  <c r="L51" i="33" s="1"/>
  <c r="M52" i="33" s="1"/>
  <c r="N53" i="33" s="1"/>
  <c r="O54" i="33" s="1"/>
  <c r="P55" i="33" s="1"/>
  <c r="Q56" i="33" s="1"/>
  <c r="D43" i="34"/>
  <c r="E44" i="34" s="1"/>
  <c r="F45" i="34" s="1"/>
  <c r="G46" i="34" s="1"/>
  <c r="H47" i="34" s="1"/>
  <c r="I48" i="34" s="1"/>
  <c r="J49" i="34" s="1"/>
  <c r="K50" i="34" s="1"/>
  <c r="L51" i="34" s="1"/>
  <c r="M52" i="34" s="1"/>
  <c r="N53" i="34" s="1"/>
  <c r="O54" i="34" s="1"/>
  <c r="P55" i="34" s="1"/>
  <c r="Q56" i="34" s="1"/>
  <c r="BA43" i="36"/>
  <c r="BB44" i="36" s="1"/>
  <c r="BC45" i="36" s="1"/>
  <c r="BD46" i="36" s="1"/>
  <c r="BE47" i="36" s="1"/>
  <c r="BF48" i="36" s="1"/>
  <c r="BG49" i="36" s="1"/>
  <c r="BH50" i="36" s="1"/>
  <c r="BI51" i="36" s="1"/>
  <c r="BJ52" i="36" s="1"/>
  <c r="BK53" i="36" s="1"/>
  <c r="BL54" i="36" s="1"/>
  <c r="BM55" i="36" s="1"/>
  <c r="BN56" i="36" s="1"/>
  <c r="BA43" i="37"/>
  <c r="BB44" i="37" s="1"/>
  <c r="BC45" i="37" s="1"/>
  <c r="BD46" i="37" s="1"/>
  <c r="BE47" i="37" s="1"/>
  <c r="BF48" i="37" s="1"/>
  <c r="BG49" i="37" s="1"/>
  <c r="BH50" i="37" s="1"/>
  <c r="BI51" i="37" s="1"/>
  <c r="BJ52" i="37" s="1"/>
  <c r="BK53" i="37" s="1"/>
  <c r="BL54" i="37" s="1"/>
  <c r="BM55" i="37" s="1"/>
  <c r="BN56" i="37" s="1"/>
  <c r="BA43" i="33"/>
  <c r="BB44" i="33" s="1"/>
  <c r="BC45" i="33" s="1"/>
  <c r="BD46" i="33" s="1"/>
  <c r="BE47" i="33" s="1"/>
  <c r="BF48" i="33" s="1"/>
  <c r="BG49" i="33" s="1"/>
  <c r="BH50" i="33" s="1"/>
  <c r="BI51" i="33" s="1"/>
  <c r="BJ52" i="33" s="1"/>
  <c r="BK53" i="33" s="1"/>
  <c r="BL54" i="33" s="1"/>
  <c r="BM55" i="33" s="1"/>
  <c r="BN56" i="33" s="1"/>
  <c r="BA43" i="34"/>
  <c r="BB44" i="34" s="1"/>
  <c r="BC45" i="34" s="1"/>
  <c r="BD46" i="34" s="1"/>
  <c r="BE47" i="34" s="1"/>
  <c r="BF48" i="34" s="1"/>
  <c r="BG49" i="34" s="1"/>
  <c r="BH50" i="34" s="1"/>
  <c r="BI51" i="34" s="1"/>
  <c r="BJ52" i="34" s="1"/>
  <c r="BK53" i="34" s="1"/>
  <c r="BL54" i="34" s="1"/>
  <c r="BM55" i="34" s="1"/>
  <c r="BN56" i="34" s="1"/>
  <c r="D40" i="37"/>
  <c r="E41" i="37" s="1"/>
  <c r="F42" i="37" s="1"/>
  <c r="G43" i="37" s="1"/>
  <c r="H44" i="37" s="1"/>
  <c r="I45" i="37" s="1"/>
  <c r="J46" i="37" s="1"/>
  <c r="K47" i="37" s="1"/>
  <c r="L48" i="37" s="1"/>
  <c r="M49" i="37" s="1"/>
  <c r="N50" i="37" s="1"/>
  <c r="O51" i="37" s="1"/>
  <c r="P52" i="37" s="1"/>
  <c r="Q53" i="37" s="1"/>
  <c r="R54" i="37" s="1"/>
  <c r="S55" i="37" s="1"/>
  <c r="T56" i="37" s="1"/>
  <c r="D40" i="36"/>
  <c r="E41" i="36" s="1"/>
  <c r="F42" i="36" s="1"/>
  <c r="G43" i="36" s="1"/>
  <c r="H44" i="36" s="1"/>
  <c r="I45" i="36" s="1"/>
  <c r="J46" i="36" s="1"/>
  <c r="K47" i="36" s="1"/>
  <c r="L48" i="36" s="1"/>
  <c r="M49" i="36" s="1"/>
  <c r="N50" i="36" s="1"/>
  <c r="O51" i="36" s="1"/>
  <c r="P52" i="36" s="1"/>
  <c r="Q53" i="36" s="1"/>
  <c r="R54" i="36" s="1"/>
  <c r="S55" i="36" s="1"/>
  <c r="T56" i="36" s="1"/>
  <c r="D40" i="34"/>
  <c r="E41" i="34" s="1"/>
  <c r="F42" i="34" s="1"/>
  <c r="G43" i="34" s="1"/>
  <c r="H44" i="34" s="1"/>
  <c r="I45" i="34" s="1"/>
  <c r="J46" i="34" s="1"/>
  <c r="K47" i="34" s="1"/>
  <c r="L48" i="34" s="1"/>
  <c r="M49" i="34" s="1"/>
  <c r="N50" i="34" s="1"/>
  <c r="O51" i="34" s="1"/>
  <c r="P52" i="34" s="1"/>
  <c r="Q53" i="34" s="1"/>
  <c r="R54" i="34" s="1"/>
  <c r="S55" i="34" s="1"/>
  <c r="T56" i="34" s="1"/>
  <c r="D40" i="33"/>
  <c r="E41" i="33" s="1"/>
  <c r="F42" i="33" s="1"/>
  <c r="G43" i="33" s="1"/>
  <c r="H44" i="33" s="1"/>
  <c r="I45" i="33" s="1"/>
  <c r="J46" i="33" s="1"/>
  <c r="K47" i="33" s="1"/>
  <c r="L48" i="33" s="1"/>
  <c r="M49" i="33" s="1"/>
  <c r="N50" i="33" s="1"/>
  <c r="O51" i="33" s="1"/>
  <c r="P52" i="33" s="1"/>
  <c r="Q53" i="33" s="1"/>
  <c r="R54" i="33" s="1"/>
  <c r="S55" i="33" s="1"/>
  <c r="T56" i="33" s="1"/>
  <c r="D36" i="36"/>
  <c r="E37" i="36" s="1"/>
  <c r="F38" i="36" s="1"/>
  <c r="G39" i="36" s="1"/>
  <c r="H40" i="36" s="1"/>
  <c r="I41" i="36" s="1"/>
  <c r="J42" i="36" s="1"/>
  <c r="K43" i="36" s="1"/>
  <c r="L44" i="36" s="1"/>
  <c r="M45" i="36" s="1"/>
  <c r="N46" i="36" s="1"/>
  <c r="O47" i="36" s="1"/>
  <c r="P48" i="36" s="1"/>
  <c r="Q49" i="36" s="1"/>
  <c r="R50" i="36" s="1"/>
  <c r="S51" i="36" s="1"/>
  <c r="T52" i="36" s="1"/>
  <c r="U53" i="36" s="1"/>
  <c r="V54" i="36" s="1"/>
  <c r="W55" i="36" s="1"/>
  <c r="X56" i="36" s="1"/>
  <c r="D36" i="37"/>
  <c r="E37" i="37" s="1"/>
  <c r="F38" i="37" s="1"/>
  <c r="G39" i="37" s="1"/>
  <c r="H40" i="37" s="1"/>
  <c r="I41" i="37" s="1"/>
  <c r="J42" i="37" s="1"/>
  <c r="K43" i="37" s="1"/>
  <c r="L44" i="37" s="1"/>
  <c r="M45" i="37" s="1"/>
  <c r="N46" i="37" s="1"/>
  <c r="O47" i="37" s="1"/>
  <c r="P48" i="37" s="1"/>
  <c r="Q49" i="37" s="1"/>
  <c r="R50" i="37" s="1"/>
  <c r="S51" i="37" s="1"/>
  <c r="T52" i="37" s="1"/>
  <c r="U53" i="37" s="1"/>
  <c r="V54" i="37" s="1"/>
  <c r="W55" i="37" s="1"/>
  <c r="X56" i="37" s="1"/>
  <c r="D36" i="33"/>
  <c r="E37" i="33" s="1"/>
  <c r="F38" i="33" s="1"/>
  <c r="G39" i="33" s="1"/>
  <c r="H40" i="33" s="1"/>
  <c r="I41" i="33" s="1"/>
  <c r="J42" i="33" s="1"/>
  <c r="K43" i="33" s="1"/>
  <c r="L44" i="33" s="1"/>
  <c r="M45" i="33" s="1"/>
  <c r="N46" i="33" s="1"/>
  <c r="O47" i="33" s="1"/>
  <c r="P48" i="33" s="1"/>
  <c r="Q49" i="33" s="1"/>
  <c r="R50" i="33" s="1"/>
  <c r="S51" i="33" s="1"/>
  <c r="T52" i="33" s="1"/>
  <c r="U53" i="33" s="1"/>
  <c r="V54" i="33" s="1"/>
  <c r="W55" i="33" s="1"/>
  <c r="X56" i="33" s="1"/>
  <c r="D36" i="34"/>
  <c r="E37" i="34" s="1"/>
  <c r="F38" i="34" s="1"/>
  <c r="G39" i="34" s="1"/>
  <c r="H40" i="34" s="1"/>
  <c r="I41" i="34" s="1"/>
  <c r="J42" i="34" s="1"/>
  <c r="K43" i="34" s="1"/>
  <c r="L44" i="34" s="1"/>
  <c r="M45" i="34" s="1"/>
  <c r="N46" i="34" s="1"/>
  <c r="O47" i="34" s="1"/>
  <c r="P48" i="34" s="1"/>
  <c r="Q49" i="34" s="1"/>
  <c r="R50" i="34" s="1"/>
  <c r="S51" i="34" s="1"/>
  <c r="T52" i="34" s="1"/>
  <c r="U53" i="34" s="1"/>
  <c r="V54" i="34" s="1"/>
  <c r="W55" i="34" s="1"/>
  <c r="X56" i="34" s="1"/>
  <c r="BA36" i="37"/>
  <c r="BB37" i="37" s="1"/>
  <c r="BC38" i="37" s="1"/>
  <c r="BD39" i="37" s="1"/>
  <c r="BE40" i="37" s="1"/>
  <c r="BF41" i="37" s="1"/>
  <c r="BG42" i="37" s="1"/>
  <c r="BH43" i="37" s="1"/>
  <c r="BI44" i="37" s="1"/>
  <c r="BJ45" i="37" s="1"/>
  <c r="BK46" i="37" s="1"/>
  <c r="BL47" i="37" s="1"/>
  <c r="BM48" i="37" s="1"/>
  <c r="BN49" i="37" s="1"/>
  <c r="BO50" i="37" s="1"/>
  <c r="BP51" i="37" s="1"/>
  <c r="BQ52" i="37" s="1"/>
  <c r="BR53" i="37" s="1"/>
  <c r="BS54" i="37" s="1"/>
  <c r="BT55" i="37" s="1"/>
  <c r="BU56" i="37" s="1"/>
  <c r="BA36" i="36"/>
  <c r="BB37" i="36" s="1"/>
  <c r="BC38" i="36" s="1"/>
  <c r="BD39" i="36" s="1"/>
  <c r="BE40" i="36" s="1"/>
  <c r="BF41" i="36" s="1"/>
  <c r="BG42" i="36" s="1"/>
  <c r="BH43" i="36" s="1"/>
  <c r="BI44" i="36" s="1"/>
  <c r="BJ45" i="36" s="1"/>
  <c r="BK46" i="36" s="1"/>
  <c r="BL47" i="36" s="1"/>
  <c r="BM48" i="36" s="1"/>
  <c r="BN49" i="36" s="1"/>
  <c r="BO50" i="36" s="1"/>
  <c r="BP51" i="36" s="1"/>
  <c r="BQ52" i="36" s="1"/>
  <c r="BR53" i="36" s="1"/>
  <c r="BS54" i="36" s="1"/>
  <c r="BT55" i="36" s="1"/>
  <c r="BU56" i="36" s="1"/>
  <c r="BA36" i="34"/>
  <c r="BB37" i="34" s="1"/>
  <c r="BC38" i="34" s="1"/>
  <c r="BD39" i="34" s="1"/>
  <c r="BE40" i="34" s="1"/>
  <c r="BF41" i="34" s="1"/>
  <c r="BG42" i="34" s="1"/>
  <c r="BH43" i="34" s="1"/>
  <c r="BI44" i="34" s="1"/>
  <c r="BJ45" i="34" s="1"/>
  <c r="BK46" i="34" s="1"/>
  <c r="BL47" i="34" s="1"/>
  <c r="BM48" i="34" s="1"/>
  <c r="BN49" i="34" s="1"/>
  <c r="BO50" i="34" s="1"/>
  <c r="BP51" i="34" s="1"/>
  <c r="BQ52" i="34" s="1"/>
  <c r="BR53" i="34" s="1"/>
  <c r="BS54" i="34" s="1"/>
  <c r="BT55" i="34" s="1"/>
  <c r="BU56" i="34" s="1"/>
  <c r="BA36" i="33"/>
  <c r="BB37" i="33" s="1"/>
  <c r="BC38" i="33" s="1"/>
  <c r="BD39" i="33" s="1"/>
  <c r="BE40" i="33" s="1"/>
  <c r="BF41" i="33" s="1"/>
  <c r="BG42" i="33" s="1"/>
  <c r="BH43" i="33" s="1"/>
  <c r="BI44" i="33" s="1"/>
  <c r="BJ45" i="33" s="1"/>
  <c r="BK46" i="33" s="1"/>
  <c r="BL47" i="33" s="1"/>
  <c r="BM48" i="33" s="1"/>
  <c r="BN49" i="33" s="1"/>
  <c r="BO50" i="33" s="1"/>
  <c r="BP51" i="33" s="1"/>
  <c r="BQ52" i="33" s="1"/>
  <c r="BR53" i="33" s="1"/>
  <c r="BS54" i="33" s="1"/>
  <c r="BT55" i="33" s="1"/>
  <c r="BU56" i="33" s="1"/>
  <c r="BA40" i="36"/>
  <c r="BB41" i="36" s="1"/>
  <c r="BC42" i="36" s="1"/>
  <c r="BD43" i="36" s="1"/>
  <c r="BE44" i="36" s="1"/>
  <c r="BF45" i="36" s="1"/>
  <c r="BG46" i="36" s="1"/>
  <c r="BH47" i="36" s="1"/>
  <c r="BI48" i="36" s="1"/>
  <c r="BJ49" i="36" s="1"/>
  <c r="BK50" i="36" s="1"/>
  <c r="BL51" i="36" s="1"/>
  <c r="BM52" i="36" s="1"/>
  <c r="BN53" i="36" s="1"/>
  <c r="BO54" i="36" s="1"/>
  <c r="BP55" i="36" s="1"/>
  <c r="BQ56" i="36" s="1"/>
  <c r="BA40" i="37"/>
  <c r="BB41" i="37" s="1"/>
  <c r="BC42" i="37" s="1"/>
  <c r="BD43" i="37" s="1"/>
  <c r="BE44" i="37" s="1"/>
  <c r="BF45" i="37" s="1"/>
  <c r="BG46" i="37" s="1"/>
  <c r="BH47" i="37" s="1"/>
  <c r="BI48" i="37" s="1"/>
  <c r="BJ49" i="37" s="1"/>
  <c r="BK50" i="37" s="1"/>
  <c r="BL51" i="37" s="1"/>
  <c r="BM52" i="37" s="1"/>
  <c r="BN53" i="37" s="1"/>
  <c r="BO54" i="37" s="1"/>
  <c r="BP55" i="37" s="1"/>
  <c r="BQ56" i="37" s="1"/>
  <c r="BA40" i="34"/>
  <c r="BB41" i="34" s="1"/>
  <c r="BC42" i="34" s="1"/>
  <c r="BD43" i="34" s="1"/>
  <c r="BE44" i="34" s="1"/>
  <c r="BF45" i="34" s="1"/>
  <c r="BG46" i="34" s="1"/>
  <c r="BH47" i="34" s="1"/>
  <c r="BI48" i="34" s="1"/>
  <c r="BJ49" i="34" s="1"/>
  <c r="BK50" i="34" s="1"/>
  <c r="BL51" i="34" s="1"/>
  <c r="BM52" i="34" s="1"/>
  <c r="BN53" i="34" s="1"/>
  <c r="BO54" i="34" s="1"/>
  <c r="BP55" i="34" s="1"/>
  <c r="BQ56" i="34" s="1"/>
  <c r="BA40" i="33"/>
  <c r="BB41" i="33" s="1"/>
  <c r="BC42" i="33" s="1"/>
  <c r="BD43" i="33" s="1"/>
  <c r="BE44" i="33" s="1"/>
  <c r="BF45" i="33" s="1"/>
  <c r="BG46" i="33" s="1"/>
  <c r="BH47" i="33" s="1"/>
  <c r="BI48" i="33" s="1"/>
  <c r="BJ49" i="33" s="1"/>
  <c r="BK50" i="33" s="1"/>
  <c r="BL51" i="33" s="1"/>
  <c r="BM52" i="33" s="1"/>
  <c r="BN53" i="33" s="1"/>
  <c r="BO54" i="33" s="1"/>
  <c r="BP55" i="33" s="1"/>
  <c r="BQ56" i="33" s="1"/>
  <c r="D41" i="36"/>
  <c r="E42" i="36" s="1"/>
  <c r="F43" i="36" s="1"/>
  <c r="G44" i="36" s="1"/>
  <c r="H45" i="36" s="1"/>
  <c r="I46" i="36" s="1"/>
  <c r="J47" i="36" s="1"/>
  <c r="K48" i="36" s="1"/>
  <c r="L49" i="36" s="1"/>
  <c r="M50" i="36" s="1"/>
  <c r="N51" i="36" s="1"/>
  <c r="O52" i="36" s="1"/>
  <c r="P53" i="36" s="1"/>
  <c r="Q54" i="36" s="1"/>
  <c r="R55" i="36" s="1"/>
  <c r="S56" i="36" s="1"/>
  <c r="D41" i="37"/>
  <c r="E42" i="37" s="1"/>
  <c r="F43" i="37" s="1"/>
  <c r="G44" i="37" s="1"/>
  <c r="H45" i="37" s="1"/>
  <c r="I46" i="37" s="1"/>
  <c r="J47" i="37" s="1"/>
  <c r="K48" i="37" s="1"/>
  <c r="L49" i="37" s="1"/>
  <c r="M50" i="37" s="1"/>
  <c r="N51" i="37" s="1"/>
  <c r="O52" i="37" s="1"/>
  <c r="P53" i="37" s="1"/>
  <c r="Q54" i="37" s="1"/>
  <c r="R55" i="37" s="1"/>
  <c r="S56" i="37" s="1"/>
  <c r="D41" i="34"/>
  <c r="E42" i="34" s="1"/>
  <c r="F43" i="34" s="1"/>
  <c r="G44" i="34" s="1"/>
  <c r="H45" i="34" s="1"/>
  <c r="I46" i="34" s="1"/>
  <c r="J47" i="34" s="1"/>
  <c r="K48" i="34" s="1"/>
  <c r="L49" i="34" s="1"/>
  <c r="M50" i="34" s="1"/>
  <c r="N51" i="34" s="1"/>
  <c r="O52" i="34" s="1"/>
  <c r="P53" i="34" s="1"/>
  <c r="Q54" i="34" s="1"/>
  <c r="R55" i="34" s="1"/>
  <c r="S56" i="34" s="1"/>
  <c r="D41" i="33"/>
  <c r="E42" i="33" s="1"/>
  <c r="F43" i="33" s="1"/>
  <c r="G44" i="33" s="1"/>
  <c r="H45" i="33" s="1"/>
  <c r="I46" i="33" s="1"/>
  <c r="J47" i="33" s="1"/>
  <c r="K48" i="33" s="1"/>
  <c r="L49" i="33" s="1"/>
  <c r="M50" i="33" s="1"/>
  <c r="N51" i="33" s="1"/>
  <c r="O52" i="33" s="1"/>
  <c r="P53" i="33" s="1"/>
  <c r="Q54" i="33" s="1"/>
  <c r="R55" i="33" s="1"/>
  <c r="S56" i="33" s="1"/>
  <c r="BA29" i="37"/>
  <c r="BB30" i="37" s="1"/>
  <c r="BC31" i="37" s="1"/>
  <c r="BD32" i="37" s="1"/>
  <c r="BE33" i="37" s="1"/>
  <c r="BF34" i="37" s="1"/>
  <c r="BG35" i="37" s="1"/>
  <c r="BH36" i="37" s="1"/>
  <c r="BI37" i="37" s="1"/>
  <c r="BJ38" i="37" s="1"/>
  <c r="BK39" i="37" s="1"/>
  <c r="BL40" i="37" s="1"/>
  <c r="BM41" i="37" s="1"/>
  <c r="BN42" i="37" s="1"/>
  <c r="BO43" i="37" s="1"/>
  <c r="BP44" i="37" s="1"/>
  <c r="BQ45" i="37" s="1"/>
  <c r="BR46" i="37" s="1"/>
  <c r="BS47" i="37" s="1"/>
  <c r="BT48" i="37" s="1"/>
  <c r="BU49" i="37" s="1"/>
  <c r="BV50" i="37" s="1"/>
  <c r="BW51" i="37" s="1"/>
  <c r="BX52" i="37" s="1"/>
  <c r="BY53" i="37" s="1"/>
  <c r="BZ54" i="37" s="1"/>
  <c r="CA55" i="37" s="1"/>
  <c r="CB56" i="37" s="1"/>
  <c r="Q47" i="3"/>
  <c r="Q48" i="3"/>
  <c r="CV29" i="33"/>
  <c r="CW30" i="33" s="1"/>
  <c r="CX31" i="33" s="1"/>
  <c r="CY32" i="33" s="1"/>
  <c r="CZ33" i="33" s="1"/>
  <c r="DA34" i="33" s="1"/>
  <c r="DB35" i="33" s="1"/>
  <c r="DC36" i="33" s="1"/>
  <c r="DD37" i="33" s="1"/>
  <c r="DE38" i="33" s="1"/>
  <c r="DF39" i="33" s="1"/>
  <c r="DG40" i="33" s="1"/>
  <c r="DH41" i="33" s="1"/>
  <c r="DI42" i="33" s="1"/>
  <c r="DJ43" i="33" s="1"/>
  <c r="DK44" i="33" s="1"/>
  <c r="DL45" i="33" s="1"/>
  <c r="DM46" i="33" s="1"/>
  <c r="DN47" i="33" s="1"/>
  <c r="DO48" i="33" s="1"/>
  <c r="DP49" i="33" s="1"/>
  <c r="DQ50" i="33" s="1"/>
  <c r="DR51" i="33" s="1"/>
  <c r="DS52" i="33" s="1"/>
  <c r="DT53" i="33" s="1"/>
  <c r="DU54" i="33" s="1"/>
  <c r="DV55" i="33" s="1"/>
  <c r="DW56" i="33" s="1"/>
  <c r="BA29" i="34"/>
  <c r="BB30" i="34" s="1"/>
  <c r="BC31" i="34" s="1"/>
  <c r="BD32" i="34" s="1"/>
  <c r="BE33" i="34" s="1"/>
  <c r="BF34" i="34" s="1"/>
  <c r="BG35" i="34" s="1"/>
  <c r="BH36" i="34" s="1"/>
  <c r="BI37" i="34" s="1"/>
  <c r="BJ38" i="34" s="1"/>
  <c r="BK39" i="34" s="1"/>
  <c r="BL40" i="34" s="1"/>
  <c r="BM41" i="34" s="1"/>
  <c r="BN42" i="34" s="1"/>
  <c r="BO43" i="34" s="1"/>
  <c r="BP44" i="34" s="1"/>
  <c r="BQ45" i="34" s="1"/>
  <c r="BR46" i="34" s="1"/>
  <c r="BS47" i="34" s="1"/>
  <c r="BT48" i="34" s="1"/>
  <c r="BU49" i="34" s="1"/>
  <c r="BV50" i="34" s="1"/>
  <c r="BW51" i="34" s="1"/>
  <c r="BX52" i="34" s="1"/>
  <c r="BY53" i="34" s="1"/>
  <c r="BZ54" i="34" s="1"/>
  <c r="CA55" i="34" s="1"/>
  <c r="CB56" i="34" s="1"/>
  <c r="CV29" i="34"/>
  <c r="CW30" i="34" s="1"/>
  <c r="CX31" i="34" s="1"/>
  <c r="CY32" i="34" s="1"/>
  <c r="CZ33" i="34" s="1"/>
  <c r="DA34" i="34" s="1"/>
  <c r="DB35" i="34" s="1"/>
  <c r="DC36" i="34" s="1"/>
  <c r="DD37" i="34" s="1"/>
  <c r="DE38" i="34" s="1"/>
  <c r="DF39" i="34" s="1"/>
  <c r="DG40" i="34" s="1"/>
  <c r="DH41" i="34" s="1"/>
  <c r="DI42" i="34" s="1"/>
  <c r="DJ43" i="34" s="1"/>
  <c r="DK44" i="34" s="1"/>
  <c r="DL45" i="34" s="1"/>
  <c r="DM46" i="34" s="1"/>
  <c r="DN47" i="34" s="1"/>
  <c r="DO48" i="34" s="1"/>
  <c r="DP49" i="34" s="1"/>
  <c r="DQ50" i="34" s="1"/>
  <c r="DR51" i="34" s="1"/>
  <c r="DS52" i="34" s="1"/>
  <c r="DT53" i="34" s="1"/>
  <c r="DU54" i="34" s="1"/>
  <c r="DV55" i="34" s="1"/>
  <c r="DW56" i="34" s="1"/>
  <c r="BA29" i="33"/>
  <c r="BB30" i="33" s="1"/>
  <c r="BC31" i="33" s="1"/>
  <c r="CV30" i="37"/>
  <c r="CW31" i="37" s="1"/>
  <c r="CX32" i="37" s="1"/>
  <c r="CY33" i="37" s="1"/>
  <c r="CZ34" i="37" s="1"/>
  <c r="DA35" i="37" s="1"/>
  <c r="DB36" i="37" s="1"/>
  <c r="DC37" i="37" s="1"/>
  <c r="DD38" i="37" s="1"/>
  <c r="DE39" i="37" s="1"/>
  <c r="DF40" i="37" s="1"/>
  <c r="DG41" i="37" s="1"/>
  <c r="DH42" i="37" s="1"/>
  <c r="DI43" i="37" s="1"/>
  <c r="DJ44" i="37" s="1"/>
  <c r="DK45" i="37" s="1"/>
  <c r="DL46" i="37" s="1"/>
  <c r="DM47" i="37" s="1"/>
  <c r="DN48" i="37" s="1"/>
  <c r="DO49" i="37" s="1"/>
  <c r="DP50" i="37" s="1"/>
  <c r="DQ51" i="37" s="1"/>
  <c r="DR52" i="37" s="1"/>
  <c r="DS53" i="37" s="1"/>
  <c r="DT54" i="37" s="1"/>
  <c r="DU55" i="37" s="1"/>
  <c r="DV56" i="37" s="1"/>
  <c r="CV30" i="36"/>
  <c r="CW31" i="36" s="1"/>
  <c r="CX32" i="36" s="1"/>
  <c r="CY33" i="36" s="1"/>
  <c r="CZ34" i="36" s="1"/>
  <c r="DA35" i="36" s="1"/>
  <c r="DB36" i="36" s="1"/>
  <c r="DC37" i="36" s="1"/>
  <c r="DD38" i="36" s="1"/>
  <c r="DE39" i="36" s="1"/>
  <c r="DF40" i="36" s="1"/>
  <c r="DG41" i="36" s="1"/>
  <c r="DH42" i="36" s="1"/>
  <c r="DI43" i="36" s="1"/>
  <c r="DJ44" i="36" s="1"/>
  <c r="DK45" i="36" s="1"/>
  <c r="DL46" i="36" s="1"/>
  <c r="DM47" i="36" s="1"/>
  <c r="DN48" i="36" s="1"/>
  <c r="DO49" i="36" s="1"/>
  <c r="DP50" i="36" s="1"/>
  <c r="DQ51" i="36" s="1"/>
  <c r="DR52" i="36" s="1"/>
  <c r="DS53" i="36" s="1"/>
  <c r="DT54" i="36" s="1"/>
  <c r="DU55" i="36" s="1"/>
  <c r="DV56" i="36" s="1"/>
  <c r="CV30" i="34"/>
  <c r="CW31" i="34" s="1"/>
  <c r="CX32" i="34" s="1"/>
  <c r="CY33" i="34" s="1"/>
  <c r="CZ34" i="34" s="1"/>
  <c r="DA35" i="34" s="1"/>
  <c r="DB36" i="34" s="1"/>
  <c r="DC37" i="34" s="1"/>
  <c r="DD38" i="34" s="1"/>
  <c r="DE39" i="34" s="1"/>
  <c r="DF40" i="34" s="1"/>
  <c r="DG41" i="34" s="1"/>
  <c r="DH42" i="34" s="1"/>
  <c r="DI43" i="34" s="1"/>
  <c r="DJ44" i="34" s="1"/>
  <c r="DK45" i="34" s="1"/>
  <c r="DL46" i="34" s="1"/>
  <c r="DM47" i="34" s="1"/>
  <c r="DN48" i="34" s="1"/>
  <c r="DO49" i="34" s="1"/>
  <c r="DP50" i="34" s="1"/>
  <c r="DQ51" i="34" s="1"/>
  <c r="DR52" i="34" s="1"/>
  <c r="DS53" i="34" s="1"/>
  <c r="DT54" i="34" s="1"/>
  <c r="DU55" i="34" s="1"/>
  <c r="DV56" i="34" s="1"/>
  <c r="CV30" i="33"/>
  <c r="CW31" i="33" s="1"/>
  <c r="CX32" i="33" s="1"/>
  <c r="CY33" i="33" s="1"/>
  <c r="CZ34" i="33" s="1"/>
  <c r="DA35" i="33" s="1"/>
  <c r="DB36" i="33" s="1"/>
  <c r="DC37" i="33" s="1"/>
  <c r="DD38" i="33" s="1"/>
  <c r="DE39" i="33" s="1"/>
  <c r="DF40" i="33" s="1"/>
  <c r="DG41" i="33" s="1"/>
  <c r="DH42" i="33" s="1"/>
  <c r="DI43" i="33" s="1"/>
  <c r="DJ44" i="33" s="1"/>
  <c r="DK45" i="33" s="1"/>
  <c r="DL46" i="33" s="1"/>
  <c r="DM47" i="33" s="1"/>
  <c r="DN48" i="33" s="1"/>
  <c r="DO49" i="33" s="1"/>
  <c r="DP50" i="33" s="1"/>
  <c r="DQ51" i="33" s="1"/>
  <c r="DR52" i="33" s="1"/>
  <c r="DS53" i="33" s="1"/>
  <c r="DT54" i="33" s="1"/>
  <c r="DU55" i="33" s="1"/>
  <c r="DV56" i="33" s="1"/>
  <c r="BA26" i="36"/>
  <c r="BB27" i="36" s="1"/>
  <c r="BC28" i="36" s="1"/>
  <c r="BD29" i="36" s="1"/>
  <c r="BE30" i="36" s="1"/>
  <c r="BF31" i="36" s="1"/>
  <c r="BG32" i="36" s="1"/>
  <c r="BH33" i="36" s="1"/>
  <c r="BI34" i="36" s="1"/>
  <c r="BJ35" i="36" s="1"/>
  <c r="BK36" i="36" s="1"/>
  <c r="BL37" i="36" s="1"/>
  <c r="BM38" i="36" s="1"/>
  <c r="BN39" i="36" s="1"/>
  <c r="BO40" i="36" s="1"/>
  <c r="BP41" i="36" s="1"/>
  <c r="BQ42" i="36" s="1"/>
  <c r="BR43" i="36" s="1"/>
  <c r="BS44" i="36" s="1"/>
  <c r="BT45" i="36" s="1"/>
  <c r="BU46" i="36" s="1"/>
  <c r="BV47" i="36" s="1"/>
  <c r="BW48" i="36" s="1"/>
  <c r="BX49" i="36" s="1"/>
  <c r="BY50" i="36" s="1"/>
  <c r="BZ51" i="36" s="1"/>
  <c r="CA52" i="36" s="1"/>
  <c r="CB53" i="36" s="1"/>
  <c r="CC54" i="36" s="1"/>
  <c r="CD55" i="36" s="1"/>
  <c r="CE56" i="36" s="1"/>
  <c r="BA26" i="37"/>
  <c r="BB27" i="37" s="1"/>
  <c r="BC28" i="37" s="1"/>
  <c r="BD29" i="37" s="1"/>
  <c r="BE30" i="37" s="1"/>
  <c r="BF31" i="37" s="1"/>
  <c r="BG32" i="37" s="1"/>
  <c r="BH33" i="37" s="1"/>
  <c r="BI34" i="37" s="1"/>
  <c r="BJ35" i="37" s="1"/>
  <c r="BK36" i="37" s="1"/>
  <c r="BL37" i="37" s="1"/>
  <c r="BM38" i="37" s="1"/>
  <c r="BN39" i="37" s="1"/>
  <c r="BO40" i="37" s="1"/>
  <c r="BP41" i="37" s="1"/>
  <c r="BQ42" i="37" s="1"/>
  <c r="BR43" i="37" s="1"/>
  <c r="BS44" i="37" s="1"/>
  <c r="BT45" i="37" s="1"/>
  <c r="BU46" i="37" s="1"/>
  <c r="BV47" i="37" s="1"/>
  <c r="BW48" i="37" s="1"/>
  <c r="BX49" i="37" s="1"/>
  <c r="BY50" i="37" s="1"/>
  <c r="BZ51" i="37" s="1"/>
  <c r="CA52" i="37" s="1"/>
  <c r="CB53" i="37" s="1"/>
  <c r="CC54" i="37" s="1"/>
  <c r="CD55" i="37" s="1"/>
  <c r="CE56" i="37" s="1"/>
  <c r="BA26" i="33"/>
  <c r="BB27" i="33" s="1"/>
  <c r="BC28" i="33" s="1"/>
  <c r="BD29" i="33" s="1"/>
  <c r="BE30" i="33" s="1"/>
  <c r="BF31" i="33" s="1"/>
  <c r="BG32" i="33" s="1"/>
  <c r="BH33" i="33" s="1"/>
  <c r="BI34" i="33" s="1"/>
  <c r="BJ35" i="33" s="1"/>
  <c r="BK36" i="33" s="1"/>
  <c r="BL37" i="33" s="1"/>
  <c r="BM38" i="33" s="1"/>
  <c r="BN39" i="33" s="1"/>
  <c r="BO40" i="33" s="1"/>
  <c r="BP41" i="33" s="1"/>
  <c r="BQ42" i="33" s="1"/>
  <c r="BR43" i="33" s="1"/>
  <c r="BS44" i="33" s="1"/>
  <c r="BT45" i="33" s="1"/>
  <c r="BU46" i="33" s="1"/>
  <c r="BV47" i="33" s="1"/>
  <c r="BW48" i="33" s="1"/>
  <c r="BX49" i="33" s="1"/>
  <c r="BY50" i="33" s="1"/>
  <c r="BZ51" i="33" s="1"/>
  <c r="CA52" i="33" s="1"/>
  <c r="CB53" i="33" s="1"/>
  <c r="CC54" i="33" s="1"/>
  <c r="CD55" i="33" s="1"/>
  <c r="CE56" i="33" s="1"/>
  <c r="BA26" i="34"/>
  <c r="BB27" i="34" s="1"/>
  <c r="BC28" i="34" s="1"/>
  <c r="BD29" i="34" s="1"/>
  <c r="BE30" i="34" s="1"/>
  <c r="BF31" i="34" s="1"/>
  <c r="BG32" i="34" s="1"/>
  <c r="BH33" i="34" s="1"/>
  <c r="BI34" i="34" s="1"/>
  <c r="BJ35" i="34" s="1"/>
  <c r="BK36" i="34" s="1"/>
  <c r="BL37" i="34" s="1"/>
  <c r="BM38" i="34" s="1"/>
  <c r="BN39" i="34" s="1"/>
  <c r="BO40" i="34" s="1"/>
  <c r="BP41" i="34" s="1"/>
  <c r="BQ42" i="34" s="1"/>
  <c r="BR43" i="34" s="1"/>
  <c r="BS44" i="34" s="1"/>
  <c r="BT45" i="34" s="1"/>
  <c r="BU46" i="34" s="1"/>
  <c r="BV47" i="34" s="1"/>
  <c r="BW48" i="34" s="1"/>
  <c r="BX49" i="34" s="1"/>
  <c r="BY50" i="34" s="1"/>
  <c r="BZ51" i="34" s="1"/>
  <c r="CA52" i="34" s="1"/>
  <c r="CB53" i="34" s="1"/>
  <c r="CC54" i="34" s="1"/>
  <c r="CD55" i="34" s="1"/>
  <c r="CE56" i="34" s="1"/>
  <c r="CV28" i="37"/>
  <c r="CW29" i="37" s="1"/>
  <c r="CX30" i="37" s="1"/>
  <c r="CY31" i="37" s="1"/>
  <c r="CZ32" i="37" s="1"/>
  <c r="DA33" i="37" s="1"/>
  <c r="DB34" i="37" s="1"/>
  <c r="DC35" i="37" s="1"/>
  <c r="DD36" i="37" s="1"/>
  <c r="DE37" i="37" s="1"/>
  <c r="DF38" i="37" s="1"/>
  <c r="DG39" i="37" s="1"/>
  <c r="DH40" i="37" s="1"/>
  <c r="DI41" i="37" s="1"/>
  <c r="DJ42" i="37" s="1"/>
  <c r="DK43" i="37" s="1"/>
  <c r="DL44" i="37" s="1"/>
  <c r="DM45" i="37" s="1"/>
  <c r="DN46" i="37" s="1"/>
  <c r="DO47" i="37" s="1"/>
  <c r="DP48" i="37" s="1"/>
  <c r="DQ49" i="37" s="1"/>
  <c r="DR50" i="37" s="1"/>
  <c r="DS51" i="37" s="1"/>
  <c r="DT52" i="37" s="1"/>
  <c r="DU53" i="37" s="1"/>
  <c r="DV54" i="37" s="1"/>
  <c r="DW55" i="37" s="1"/>
  <c r="DX56" i="37" s="1"/>
  <c r="CV28" i="36"/>
  <c r="CW29" i="36" s="1"/>
  <c r="CX30" i="36" s="1"/>
  <c r="CY31" i="36" s="1"/>
  <c r="CZ32" i="36" s="1"/>
  <c r="DA33" i="36" s="1"/>
  <c r="DB34" i="36" s="1"/>
  <c r="DC35" i="36" s="1"/>
  <c r="DD36" i="36" s="1"/>
  <c r="DE37" i="36" s="1"/>
  <c r="DF38" i="36" s="1"/>
  <c r="DG39" i="36" s="1"/>
  <c r="DH40" i="36" s="1"/>
  <c r="DI41" i="36" s="1"/>
  <c r="DJ42" i="36" s="1"/>
  <c r="DK43" i="36" s="1"/>
  <c r="DL44" i="36" s="1"/>
  <c r="DM45" i="36" s="1"/>
  <c r="DN46" i="36" s="1"/>
  <c r="DO47" i="36" s="1"/>
  <c r="DP48" i="36" s="1"/>
  <c r="DQ49" i="36" s="1"/>
  <c r="DR50" i="36" s="1"/>
  <c r="DS51" i="36" s="1"/>
  <c r="DT52" i="36" s="1"/>
  <c r="DU53" i="36" s="1"/>
  <c r="DV54" i="36" s="1"/>
  <c r="DW55" i="36" s="1"/>
  <c r="DX56" i="36" s="1"/>
  <c r="CV28" i="34"/>
  <c r="CW29" i="34" s="1"/>
  <c r="CX30" i="34" s="1"/>
  <c r="CY31" i="34" s="1"/>
  <c r="CZ32" i="34" s="1"/>
  <c r="DA33" i="34" s="1"/>
  <c r="DB34" i="34" s="1"/>
  <c r="DC35" i="34" s="1"/>
  <c r="DD36" i="34" s="1"/>
  <c r="DE37" i="34" s="1"/>
  <c r="DF38" i="34" s="1"/>
  <c r="DG39" i="34" s="1"/>
  <c r="DH40" i="34" s="1"/>
  <c r="DI41" i="34" s="1"/>
  <c r="DJ42" i="34" s="1"/>
  <c r="DK43" i="34" s="1"/>
  <c r="DL44" i="34" s="1"/>
  <c r="DM45" i="34" s="1"/>
  <c r="DN46" i="34" s="1"/>
  <c r="DO47" i="34" s="1"/>
  <c r="DP48" i="34" s="1"/>
  <c r="DQ49" i="34" s="1"/>
  <c r="DR50" i="34" s="1"/>
  <c r="DS51" i="34" s="1"/>
  <c r="DT52" i="34" s="1"/>
  <c r="DU53" i="34" s="1"/>
  <c r="DV54" i="34" s="1"/>
  <c r="DW55" i="34" s="1"/>
  <c r="DX56" i="34" s="1"/>
  <c r="CV28" i="33"/>
  <c r="CW29" i="33" s="1"/>
  <c r="CX30" i="33" s="1"/>
  <c r="CY31" i="33" s="1"/>
  <c r="CZ32" i="33" s="1"/>
  <c r="DA33" i="33" s="1"/>
  <c r="DB34" i="33" s="1"/>
  <c r="DC35" i="33" s="1"/>
  <c r="DD36" i="33" s="1"/>
  <c r="DE37" i="33" s="1"/>
  <c r="DF38" i="33" s="1"/>
  <c r="DG39" i="33" s="1"/>
  <c r="DH40" i="33" s="1"/>
  <c r="DI41" i="33" s="1"/>
  <c r="DJ42" i="33" s="1"/>
  <c r="DK43" i="33" s="1"/>
  <c r="DL44" i="33" s="1"/>
  <c r="DM45" i="33" s="1"/>
  <c r="DN46" i="33" s="1"/>
  <c r="DO47" i="33" s="1"/>
  <c r="DP48" i="33" s="1"/>
  <c r="DQ49" i="33" s="1"/>
  <c r="DR50" i="33" s="1"/>
  <c r="DS51" i="33" s="1"/>
  <c r="DT52" i="33" s="1"/>
  <c r="DU53" i="33" s="1"/>
  <c r="DV54" i="33" s="1"/>
  <c r="DW55" i="33" s="1"/>
  <c r="DX56" i="33" s="1"/>
  <c r="BA30" i="37"/>
  <c r="BB31" i="37" s="1"/>
  <c r="BC32" i="37" s="1"/>
  <c r="BD33" i="37" s="1"/>
  <c r="BE34" i="37" s="1"/>
  <c r="BF35" i="37" s="1"/>
  <c r="BG36" i="37" s="1"/>
  <c r="BH37" i="37" s="1"/>
  <c r="BI38" i="37" s="1"/>
  <c r="BJ39" i="37" s="1"/>
  <c r="BK40" i="37" s="1"/>
  <c r="BL41" i="37" s="1"/>
  <c r="BM42" i="37" s="1"/>
  <c r="BN43" i="37" s="1"/>
  <c r="BO44" i="37" s="1"/>
  <c r="BP45" i="37" s="1"/>
  <c r="BQ46" i="37" s="1"/>
  <c r="BR47" i="37" s="1"/>
  <c r="BS48" i="37" s="1"/>
  <c r="BT49" i="37" s="1"/>
  <c r="BU50" i="37" s="1"/>
  <c r="BV51" i="37" s="1"/>
  <c r="BW52" i="37" s="1"/>
  <c r="BX53" i="37" s="1"/>
  <c r="BY54" i="37" s="1"/>
  <c r="BZ55" i="37" s="1"/>
  <c r="CA56" i="37" s="1"/>
  <c r="BA30" i="36"/>
  <c r="BB31" i="36" s="1"/>
  <c r="BC32" i="36" s="1"/>
  <c r="BD33" i="36" s="1"/>
  <c r="BE34" i="36" s="1"/>
  <c r="BF35" i="36" s="1"/>
  <c r="BG36" i="36" s="1"/>
  <c r="BH37" i="36" s="1"/>
  <c r="BI38" i="36" s="1"/>
  <c r="BJ39" i="36" s="1"/>
  <c r="BK40" i="36" s="1"/>
  <c r="BL41" i="36" s="1"/>
  <c r="BM42" i="36" s="1"/>
  <c r="BN43" i="36" s="1"/>
  <c r="BO44" i="36" s="1"/>
  <c r="BP45" i="36" s="1"/>
  <c r="BQ46" i="36" s="1"/>
  <c r="BR47" i="36" s="1"/>
  <c r="BS48" i="36" s="1"/>
  <c r="BT49" i="36" s="1"/>
  <c r="BU50" i="36" s="1"/>
  <c r="BV51" i="36" s="1"/>
  <c r="BW52" i="36" s="1"/>
  <c r="BX53" i="36" s="1"/>
  <c r="BY54" i="36" s="1"/>
  <c r="BZ55" i="36" s="1"/>
  <c r="CA56" i="36" s="1"/>
  <c r="BA30" i="33"/>
  <c r="BB31" i="33" s="1"/>
  <c r="BC32" i="33" s="1"/>
  <c r="BD33" i="33" s="1"/>
  <c r="BE34" i="33" s="1"/>
  <c r="BF35" i="33" s="1"/>
  <c r="BG36" i="33" s="1"/>
  <c r="BH37" i="33" s="1"/>
  <c r="BI38" i="33" s="1"/>
  <c r="BJ39" i="33" s="1"/>
  <c r="BK40" i="33" s="1"/>
  <c r="BL41" i="33" s="1"/>
  <c r="BM42" i="33" s="1"/>
  <c r="BN43" i="33" s="1"/>
  <c r="BO44" i="33" s="1"/>
  <c r="BP45" i="33" s="1"/>
  <c r="BQ46" i="33" s="1"/>
  <c r="BR47" i="33" s="1"/>
  <c r="BS48" i="33" s="1"/>
  <c r="BT49" i="33" s="1"/>
  <c r="BU50" i="33" s="1"/>
  <c r="BV51" i="33" s="1"/>
  <c r="BW52" i="33" s="1"/>
  <c r="BX53" i="33" s="1"/>
  <c r="BY54" i="33" s="1"/>
  <c r="BZ55" i="33" s="1"/>
  <c r="CA56" i="33" s="1"/>
  <c r="BA30" i="34"/>
  <c r="BB31" i="34" s="1"/>
  <c r="BC32" i="34" s="1"/>
  <c r="BD33" i="34" s="1"/>
  <c r="BE34" i="34" s="1"/>
  <c r="BF35" i="34" s="1"/>
  <c r="BG36" i="34" s="1"/>
  <c r="BH37" i="34" s="1"/>
  <c r="BI38" i="34" s="1"/>
  <c r="BJ39" i="34" s="1"/>
  <c r="BK40" i="34" s="1"/>
  <c r="BL41" i="34" s="1"/>
  <c r="BM42" i="34" s="1"/>
  <c r="BN43" i="34" s="1"/>
  <c r="BO44" i="34" s="1"/>
  <c r="BP45" i="34" s="1"/>
  <c r="BQ46" i="34" s="1"/>
  <c r="BR47" i="34" s="1"/>
  <c r="BS48" i="34" s="1"/>
  <c r="BT49" i="34" s="1"/>
  <c r="BU50" i="34" s="1"/>
  <c r="BV51" i="34" s="1"/>
  <c r="BW52" i="34" s="1"/>
  <c r="BX53" i="34" s="1"/>
  <c r="BY54" i="34" s="1"/>
  <c r="BZ55" i="34" s="1"/>
  <c r="CA56" i="34" s="1"/>
  <c r="D34" i="36"/>
  <c r="E35" i="36" s="1"/>
  <c r="F36" i="36" s="1"/>
  <c r="G37" i="36" s="1"/>
  <c r="H38" i="36" s="1"/>
  <c r="I39" i="36" s="1"/>
  <c r="J40" i="36" s="1"/>
  <c r="K41" i="36" s="1"/>
  <c r="L42" i="36" s="1"/>
  <c r="M43" i="36" s="1"/>
  <c r="N44" i="36" s="1"/>
  <c r="O45" i="36" s="1"/>
  <c r="P46" i="36" s="1"/>
  <c r="Q47" i="36" s="1"/>
  <c r="R48" i="36" s="1"/>
  <c r="S49" i="36" s="1"/>
  <c r="T50" i="36" s="1"/>
  <c r="U51" i="36" s="1"/>
  <c r="V52" i="36" s="1"/>
  <c r="W53" i="36" s="1"/>
  <c r="X54" i="36" s="1"/>
  <c r="Y55" i="36" s="1"/>
  <c r="Z56" i="36" s="1"/>
  <c r="D34" i="37"/>
  <c r="E35" i="37" s="1"/>
  <c r="F36" i="37" s="1"/>
  <c r="G37" i="37" s="1"/>
  <c r="H38" i="37" s="1"/>
  <c r="I39" i="37" s="1"/>
  <c r="J40" i="37" s="1"/>
  <c r="K41" i="37" s="1"/>
  <c r="L42" i="37" s="1"/>
  <c r="M43" i="37" s="1"/>
  <c r="N44" i="37" s="1"/>
  <c r="O45" i="37" s="1"/>
  <c r="P46" i="37" s="1"/>
  <c r="Q47" i="37" s="1"/>
  <c r="R48" i="37" s="1"/>
  <c r="S49" i="37" s="1"/>
  <c r="T50" i="37" s="1"/>
  <c r="U51" i="37" s="1"/>
  <c r="V52" i="37" s="1"/>
  <c r="W53" i="37" s="1"/>
  <c r="X54" i="37" s="1"/>
  <c r="Y55" i="37" s="1"/>
  <c r="Z56" i="37" s="1"/>
  <c r="D34" i="33"/>
  <c r="E35" i="33" s="1"/>
  <c r="F36" i="33" s="1"/>
  <c r="G37" i="33" s="1"/>
  <c r="H38" i="33" s="1"/>
  <c r="I39" i="33" s="1"/>
  <c r="J40" i="33" s="1"/>
  <c r="K41" i="33" s="1"/>
  <c r="L42" i="33" s="1"/>
  <c r="M43" i="33" s="1"/>
  <c r="N44" i="33" s="1"/>
  <c r="O45" i="33" s="1"/>
  <c r="P46" i="33" s="1"/>
  <c r="Q47" i="33" s="1"/>
  <c r="R48" i="33" s="1"/>
  <c r="S49" i="33" s="1"/>
  <c r="T50" i="33" s="1"/>
  <c r="U51" i="33" s="1"/>
  <c r="V52" i="33" s="1"/>
  <c r="W53" i="33" s="1"/>
  <c r="X54" i="33" s="1"/>
  <c r="Y55" i="33" s="1"/>
  <c r="Z56" i="33" s="1"/>
  <c r="D34" i="34"/>
  <c r="E35" i="34" s="1"/>
  <c r="F36" i="34" s="1"/>
  <c r="G37" i="34" s="1"/>
  <c r="H38" i="34" s="1"/>
  <c r="I39" i="34" s="1"/>
  <c r="J40" i="34" s="1"/>
  <c r="K41" i="34" s="1"/>
  <c r="L42" i="34" s="1"/>
  <c r="M43" i="34" s="1"/>
  <c r="N44" i="34" s="1"/>
  <c r="O45" i="34" s="1"/>
  <c r="P46" i="34" s="1"/>
  <c r="Q47" i="34" s="1"/>
  <c r="R48" i="34" s="1"/>
  <c r="S49" i="34" s="1"/>
  <c r="T50" i="34" s="1"/>
  <c r="U51" i="34" s="1"/>
  <c r="V52" i="34" s="1"/>
  <c r="W53" i="34" s="1"/>
  <c r="X54" i="34" s="1"/>
  <c r="Y55" i="34" s="1"/>
  <c r="Z56" i="34" s="1"/>
  <c r="BA28" i="36"/>
  <c r="BB29" i="36" s="1"/>
  <c r="BC30" i="36" s="1"/>
  <c r="BD31" i="36" s="1"/>
  <c r="BE32" i="36" s="1"/>
  <c r="BF33" i="36" s="1"/>
  <c r="BG34" i="36" s="1"/>
  <c r="BH35" i="36" s="1"/>
  <c r="BI36" i="36" s="1"/>
  <c r="BJ37" i="36" s="1"/>
  <c r="BK38" i="36" s="1"/>
  <c r="BL39" i="36" s="1"/>
  <c r="BM40" i="36" s="1"/>
  <c r="BN41" i="36" s="1"/>
  <c r="BO42" i="36" s="1"/>
  <c r="BP43" i="36" s="1"/>
  <c r="BQ44" i="36" s="1"/>
  <c r="BR45" i="36" s="1"/>
  <c r="BS46" i="36" s="1"/>
  <c r="BT47" i="36" s="1"/>
  <c r="BU48" i="36" s="1"/>
  <c r="BV49" i="36" s="1"/>
  <c r="BW50" i="36" s="1"/>
  <c r="BX51" i="36" s="1"/>
  <c r="BY52" i="36" s="1"/>
  <c r="BZ53" i="36" s="1"/>
  <c r="CA54" i="36" s="1"/>
  <c r="CB55" i="36" s="1"/>
  <c r="CC56" i="36" s="1"/>
  <c r="BA28" i="37"/>
  <c r="BB29" i="37" s="1"/>
  <c r="BC30" i="37" s="1"/>
  <c r="BD31" i="37" s="1"/>
  <c r="BE32" i="37" s="1"/>
  <c r="BF33" i="37" s="1"/>
  <c r="BG34" i="37" s="1"/>
  <c r="BH35" i="37" s="1"/>
  <c r="BI36" i="37" s="1"/>
  <c r="BJ37" i="37" s="1"/>
  <c r="BK38" i="37" s="1"/>
  <c r="BL39" i="37" s="1"/>
  <c r="BM40" i="37" s="1"/>
  <c r="BN41" i="37" s="1"/>
  <c r="BO42" i="37" s="1"/>
  <c r="BP43" i="37" s="1"/>
  <c r="BQ44" i="37" s="1"/>
  <c r="BR45" i="37" s="1"/>
  <c r="BS46" i="37" s="1"/>
  <c r="BT47" i="37" s="1"/>
  <c r="BU48" i="37" s="1"/>
  <c r="BV49" i="37" s="1"/>
  <c r="BW50" i="37" s="1"/>
  <c r="BX51" i="37" s="1"/>
  <c r="BY52" i="37" s="1"/>
  <c r="BZ53" i="37" s="1"/>
  <c r="CA54" i="37" s="1"/>
  <c r="CB55" i="37" s="1"/>
  <c r="CC56" i="37" s="1"/>
  <c r="BA28" i="34"/>
  <c r="BB29" i="34" s="1"/>
  <c r="BC30" i="34" s="1"/>
  <c r="BD31" i="34" s="1"/>
  <c r="BE32" i="34" s="1"/>
  <c r="BF33" i="34" s="1"/>
  <c r="BG34" i="34" s="1"/>
  <c r="BH35" i="34" s="1"/>
  <c r="BI36" i="34" s="1"/>
  <c r="BJ37" i="34" s="1"/>
  <c r="BK38" i="34" s="1"/>
  <c r="BL39" i="34" s="1"/>
  <c r="BM40" i="34" s="1"/>
  <c r="BN41" i="34" s="1"/>
  <c r="BO42" i="34" s="1"/>
  <c r="BP43" i="34" s="1"/>
  <c r="BQ44" i="34" s="1"/>
  <c r="BR45" i="34" s="1"/>
  <c r="BS46" i="34" s="1"/>
  <c r="BT47" i="34" s="1"/>
  <c r="BU48" i="34" s="1"/>
  <c r="BV49" i="34" s="1"/>
  <c r="BW50" i="34" s="1"/>
  <c r="BX51" i="34" s="1"/>
  <c r="BY52" i="34" s="1"/>
  <c r="BZ53" i="34" s="1"/>
  <c r="CA54" i="34" s="1"/>
  <c r="CB55" i="34" s="1"/>
  <c r="CC56" i="34" s="1"/>
  <c r="BA28" i="33"/>
  <c r="BB29" i="33" s="1"/>
  <c r="BC30" i="33" s="1"/>
  <c r="BD31" i="33" s="1"/>
  <c r="BE32" i="33" s="1"/>
  <c r="BF33" i="33" s="1"/>
  <c r="BG34" i="33" s="1"/>
  <c r="BH35" i="33" s="1"/>
  <c r="BI36" i="33" s="1"/>
  <c r="BJ37" i="33" s="1"/>
  <c r="BK38" i="33" s="1"/>
  <c r="BL39" i="33" s="1"/>
  <c r="BM40" i="33" s="1"/>
  <c r="BN41" i="33" s="1"/>
  <c r="BO42" i="33" s="1"/>
  <c r="BP43" i="33" s="1"/>
  <c r="BQ44" i="33" s="1"/>
  <c r="BR45" i="33" s="1"/>
  <c r="BS46" i="33" s="1"/>
  <c r="BT47" i="33" s="1"/>
  <c r="BU48" i="33" s="1"/>
  <c r="BV49" i="33" s="1"/>
  <c r="BW50" i="33" s="1"/>
  <c r="BX51" i="33" s="1"/>
  <c r="BY52" i="33" s="1"/>
  <c r="BZ53" i="33" s="1"/>
  <c r="CA54" i="33" s="1"/>
  <c r="CB55" i="33" s="1"/>
  <c r="CC56" i="33" s="1"/>
  <c r="D33" i="36"/>
  <c r="E34" i="36" s="1"/>
  <c r="F35" i="36" s="1"/>
  <c r="G36" i="36" s="1"/>
  <c r="H37" i="36" s="1"/>
  <c r="I38" i="36" s="1"/>
  <c r="J39" i="36" s="1"/>
  <c r="K40" i="36" s="1"/>
  <c r="L41" i="36" s="1"/>
  <c r="M42" i="36" s="1"/>
  <c r="N43" i="36" s="1"/>
  <c r="O44" i="36" s="1"/>
  <c r="P45" i="36" s="1"/>
  <c r="Q46" i="36" s="1"/>
  <c r="R47" i="36" s="1"/>
  <c r="S48" i="36" s="1"/>
  <c r="T49" i="36" s="1"/>
  <c r="U50" i="36" s="1"/>
  <c r="V51" i="36" s="1"/>
  <c r="W52" i="36" s="1"/>
  <c r="X53" i="36" s="1"/>
  <c r="Y54" i="36" s="1"/>
  <c r="Z55" i="36" s="1"/>
  <c r="AA56" i="36" s="1"/>
  <c r="D33" i="37"/>
  <c r="E34" i="37" s="1"/>
  <c r="F35" i="37" s="1"/>
  <c r="G36" i="37" s="1"/>
  <c r="H37" i="37" s="1"/>
  <c r="I38" i="37" s="1"/>
  <c r="J39" i="37" s="1"/>
  <c r="K40" i="37" s="1"/>
  <c r="L41" i="37" s="1"/>
  <c r="M42" i="37" s="1"/>
  <c r="N43" i="37" s="1"/>
  <c r="O44" i="37" s="1"/>
  <c r="P45" i="37" s="1"/>
  <c r="Q46" i="37" s="1"/>
  <c r="R47" i="37" s="1"/>
  <c r="S48" i="37" s="1"/>
  <c r="T49" i="37" s="1"/>
  <c r="U50" i="37" s="1"/>
  <c r="V51" i="37" s="1"/>
  <c r="W52" i="37" s="1"/>
  <c r="X53" i="37" s="1"/>
  <c r="Y54" i="37" s="1"/>
  <c r="Z55" i="37" s="1"/>
  <c r="AA56" i="37" s="1"/>
  <c r="D33" i="34"/>
  <c r="E34" i="34" s="1"/>
  <c r="F35" i="34" s="1"/>
  <c r="G36" i="34" s="1"/>
  <c r="H37" i="34" s="1"/>
  <c r="I38" i="34" s="1"/>
  <c r="J39" i="34" s="1"/>
  <c r="K40" i="34" s="1"/>
  <c r="L41" i="34" s="1"/>
  <c r="M42" i="34" s="1"/>
  <c r="N43" i="34" s="1"/>
  <c r="O44" i="34" s="1"/>
  <c r="P45" i="34" s="1"/>
  <c r="Q46" i="34" s="1"/>
  <c r="R47" i="34" s="1"/>
  <c r="S48" i="34" s="1"/>
  <c r="T49" i="34" s="1"/>
  <c r="U50" i="34" s="1"/>
  <c r="V51" i="34" s="1"/>
  <c r="W52" i="34" s="1"/>
  <c r="X53" i="34" s="1"/>
  <c r="Y54" i="34" s="1"/>
  <c r="Z55" i="34" s="1"/>
  <c r="AA56" i="34" s="1"/>
  <c r="D33" i="33"/>
  <c r="E34" i="33" s="1"/>
  <c r="F35" i="33" s="1"/>
  <c r="G36" i="33" s="1"/>
  <c r="H37" i="33" s="1"/>
  <c r="I38" i="33" s="1"/>
  <c r="J39" i="33" s="1"/>
  <c r="K40" i="33" s="1"/>
  <c r="L41" i="33" s="1"/>
  <c r="M42" i="33" s="1"/>
  <c r="N43" i="33" s="1"/>
  <c r="O44" i="33" s="1"/>
  <c r="P45" i="33" s="1"/>
  <c r="Q46" i="33" s="1"/>
  <c r="R47" i="33" s="1"/>
  <c r="S48" i="33" s="1"/>
  <c r="T49" i="33" s="1"/>
  <c r="U50" i="33" s="1"/>
  <c r="V51" i="33" s="1"/>
  <c r="W52" i="33" s="1"/>
  <c r="X53" i="33" s="1"/>
  <c r="Y54" i="33" s="1"/>
  <c r="Z55" i="33" s="1"/>
  <c r="AA56" i="33" s="1"/>
  <c r="BA34" i="36"/>
  <c r="BB35" i="36" s="1"/>
  <c r="BC36" i="36" s="1"/>
  <c r="BD37" i="36" s="1"/>
  <c r="BE38" i="36" s="1"/>
  <c r="BF39" i="36" s="1"/>
  <c r="BG40" i="36" s="1"/>
  <c r="BH41" i="36" s="1"/>
  <c r="BI42" i="36" s="1"/>
  <c r="BJ43" i="36" s="1"/>
  <c r="BK44" i="36" s="1"/>
  <c r="BL45" i="36" s="1"/>
  <c r="BM46" i="36" s="1"/>
  <c r="BN47" i="36" s="1"/>
  <c r="BO48" i="36" s="1"/>
  <c r="BP49" i="36" s="1"/>
  <c r="BQ50" i="36" s="1"/>
  <c r="BR51" i="36" s="1"/>
  <c r="BS52" i="36" s="1"/>
  <c r="BT53" i="36" s="1"/>
  <c r="BU54" i="36" s="1"/>
  <c r="BV55" i="36" s="1"/>
  <c r="BW56" i="36" s="1"/>
  <c r="BA34" i="37"/>
  <c r="BB35" i="37" s="1"/>
  <c r="BC36" i="37" s="1"/>
  <c r="BD37" i="37" s="1"/>
  <c r="BE38" i="37" s="1"/>
  <c r="BF39" i="37" s="1"/>
  <c r="BG40" i="37" s="1"/>
  <c r="BH41" i="37" s="1"/>
  <c r="BI42" i="37" s="1"/>
  <c r="BJ43" i="37" s="1"/>
  <c r="BK44" i="37" s="1"/>
  <c r="BL45" i="37" s="1"/>
  <c r="BM46" i="37" s="1"/>
  <c r="BN47" i="37" s="1"/>
  <c r="BO48" i="37" s="1"/>
  <c r="BP49" i="37" s="1"/>
  <c r="BQ50" i="37" s="1"/>
  <c r="BR51" i="37" s="1"/>
  <c r="BS52" i="37" s="1"/>
  <c r="BT53" i="37" s="1"/>
  <c r="BU54" i="37" s="1"/>
  <c r="BV55" i="37" s="1"/>
  <c r="BW56" i="37" s="1"/>
  <c r="BA34" i="34"/>
  <c r="BB35" i="34" s="1"/>
  <c r="BC36" i="34" s="1"/>
  <c r="BD37" i="34" s="1"/>
  <c r="BE38" i="34" s="1"/>
  <c r="BF39" i="34" s="1"/>
  <c r="BG40" i="34" s="1"/>
  <c r="BH41" i="34" s="1"/>
  <c r="BI42" i="34" s="1"/>
  <c r="BJ43" i="34" s="1"/>
  <c r="BK44" i="34" s="1"/>
  <c r="BL45" i="34" s="1"/>
  <c r="BM46" i="34" s="1"/>
  <c r="BN47" i="34" s="1"/>
  <c r="BO48" i="34" s="1"/>
  <c r="BP49" i="34" s="1"/>
  <c r="BQ50" i="34" s="1"/>
  <c r="BR51" i="34" s="1"/>
  <c r="BS52" i="34" s="1"/>
  <c r="BT53" i="34" s="1"/>
  <c r="BU54" i="34" s="1"/>
  <c r="BV55" i="34" s="1"/>
  <c r="BW56" i="34" s="1"/>
  <c r="BA34" i="33"/>
  <c r="BB35" i="33" s="1"/>
  <c r="BC36" i="33" s="1"/>
  <c r="BD37" i="33" s="1"/>
  <c r="BE38" i="33" s="1"/>
  <c r="BF39" i="33" s="1"/>
  <c r="BG40" i="33" s="1"/>
  <c r="BH41" i="33" s="1"/>
  <c r="BI42" i="33" s="1"/>
  <c r="BJ43" i="33" s="1"/>
  <c r="BK44" i="33" s="1"/>
  <c r="BL45" i="33" s="1"/>
  <c r="BM46" i="33" s="1"/>
  <c r="BN47" i="33" s="1"/>
  <c r="BO48" i="33" s="1"/>
  <c r="BP49" i="33" s="1"/>
  <c r="BQ50" i="33" s="1"/>
  <c r="BR51" i="33" s="1"/>
  <c r="BS52" i="33" s="1"/>
  <c r="BT53" i="33" s="1"/>
  <c r="BU54" i="33" s="1"/>
  <c r="BV55" i="33" s="1"/>
  <c r="BW56" i="33" s="1"/>
  <c r="D29" i="36"/>
  <c r="E30" i="36" s="1"/>
  <c r="F31" i="36" s="1"/>
  <c r="G32" i="36" s="1"/>
  <c r="H33" i="36" s="1"/>
  <c r="I34" i="36" s="1"/>
  <c r="J35" i="36" s="1"/>
  <c r="K36" i="36" s="1"/>
  <c r="L37" i="36" s="1"/>
  <c r="M38" i="36" s="1"/>
  <c r="N39" i="36" s="1"/>
  <c r="O40" i="36" s="1"/>
  <c r="P41" i="36" s="1"/>
  <c r="Q42" i="36" s="1"/>
  <c r="R43" i="36" s="1"/>
  <c r="S44" i="36" s="1"/>
  <c r="T45" i="36" s="1"/>
  <c r="U46" i="36" s="1"/>
  <c r="V47" i="36" s="1"/>
  <c r="W48" i="36" s="1"/>
  <c r="X49" i="36" s="1"/>
  <c r="Y50" i="36" s="1"/>
  <c r="Z51" i="36" s="1"/>
  <c r="AA52" i="36" s="1"/>
  <c r="AB53" i="36" s="1"/>
  <c r="AC54" i="36" s="1"/>
  <c r="AD55" i="36" s="1"/>
  <c r="AE56" i="36" s="1"/>
  <c r="D29" i="37"/>
  <c r="E30" i="37" s="1"/>
  <c r="F31" i="37" s="1"/>
  <c r="G32" i="37" s="1"/>
  <c r="H33" i="37" s="1"/>
  <c r="I34" i="37" s="1"/>
  <c r="J35" i="37" s="1"/>
  <c r="K36" i="37" s="1"/>
  <c r="L37" i="37" s="1"/>
  <c r="M38" i="37" s="1"/>
  <c r="N39" i="37" s="1"/>
  <c r="O40" i="37" s="1"/>
  <c r="P41" i="37" s="1"/>
  <c r="Q42" i="37" s="1"/>
  <c r="R43" i="37" s="1"/>
  <c r="S44" i="37" s="1"/>
  <c r="T45" i="37" s="1"/>
  <c r="U46" i="37" s="1"/>
  <c r="V47" i="37" s="1"/>
  <c r="W48" i="37" s="1"/>
  <c r="X49" i="37" s="1"/>
  <c r="Y50" i="37" s="1"/>
  <c r="Z51" i="37" s="1"/>
  <c r="AA52" i="37" s="1"/>
  <c r="AB53" i="37" s="1"/>
  <c r="AC54" i="37" s="1"/>
  <c r="AD55" i="37" s="1"/>
  <c r="AE56" i="37" s="1"/>
  <c r="D29" i="33"/>
  <c r="E30" i="33" s="1"/>
  <c r="F31" i="33" s="1"/>
  <c r="G32" i="33" s="1"/>
  <c r="H33" i="33" s="1"/>
  <c r="I34" i="33" s="1"/>
  <c r="J35" i="33" s="1"/>
  <c r="K36" i="33" s="1"/>
  <c r="L37" i="33" s="1"/>
  <c r="M38" i="33" s="1"/>
  <c r="N39" i="33" s="1"/>
  <c r="O40" i="33" s="1"/>
  <c r="P41" i="33" s="1"/>
  <c r="Q42" i="33" s="1"/>
  <c r="R43" i="33" s="1"/>
  <c r="S44" i="33" s="1"/>
  <c r="T45" i="33" s="1"/>
  <c r="U46" i="33" s="1"/>
  <c r="V47" i="33" s="1"/>
  <c r="W48" i="33" s="1"/>
  <c r="X49" i="33" s="1"/>
  <c r="Y50" i="33" s="1"/>
  <c r="Z51" i="33" s="1"/>
  <c r="AA52" i="33" s="1"/>
  <c r="AB53" i="33" s="1"/>
  <c r="AC54" i="33" s="1"/>
  <c r="AD55" i="33" s="1"/>
  <c r="AE56" i="33" s="1"/>
  <c r="D29" i="34"/>
  <c r="E30" i="34" s="1"/>
  <c r="F31" i="34" s="1"/>
  <c r="G32" i="34" s="1"/>
  <c r="H33" i="34" s="1"/>
  <c r="I34" i="34" s="1"/>
  <c r="J35" i="34" s="1"/>
  <c r="K36" i="34" s="1"/>
  <c r="L37" i="34" s="1"/>
  <c r="M38" i="34" s="1"/>
  <c r="N39" i="34" s="1"/>
  <c r="O40" i="34" s="1"/>
  <c r="P41" i="34" s="1"/>
  <c r="Q42" i="34" s="1"/>
  <c r="R43" i="34" s="1"/>
  <c r="S44" i="34" s="1"/>
  <c r="T45" i="34" s="1"/>
  <c r="U46" i="34" s="1"/>
  <c r="V47" i="34" s="1"/>
  <c r="W48" i="34" s="1"/>
  <c r="X49" i="34" s="1"/>
  <c r="Y50" i="34" s="1"/>
  <c r="Z51" i="34" s="1"/>
  <c r="AA52" i="34" s="1"/>
  <c r="AB53" i="34" s="1"/>
  <c r="AC54" i="34" s="1"/>
  <c r="AD55" i="34" s="1"/>
  <c r="AE56" i="34" s="1"/>
  <c r="BA35" i="37"/>
  <c r="BB36" i="37" s="1"/>
  <c r="BC37" i="37" s="1"/>
  <c r="BD38" i="37" s="1"/>
  <c r="BE39" i="37" s="1"/>
  <c r="BF40" i="37" s="1"/>
  <c r="BG41" i="37" s="1"/>
  <c r="BH42" i="37" s="1"/>
  <c r="BI43" i="37" s="1"/>
  <c r="BJ44" i="37" s="1"/>
  <c r="BK45" i="37" s="1"/>
  <c r="BL46" i="37" s="1"/>
  <c r="BM47" i="37" s="1"/>
  <c r="BN48" i="37" s="1"/>
  <c r="BO49" i="37" s="1"/>
  <c r="BP50" i="37" s="1"/>
  <c r="BQ51" i="37" s="1"/>
  <c r="BR52" i="37" s="1"/>
  <c r="BS53" i="37" s="1"/>
  <c r="BT54" i="37" s="1"/>
  <c r="BU55" i="37" s="1"/>
  <c r="BV56" i="37" s="1"/>
  <c r="BA35" i="36"/>
  <c r="BB36" i="36" s="1"/>
  <c r="BC37" i="36" s="1"/>
  <c r="BD38" i="36" s="1"/>
  <c r="BE39" i="36" s="1"/>
  <c r="BF40" i="36" s="1"/>
  <c r="BG41" i="36" s="1"/>
  <c r="BH42" i="36" s="1"/>
  <c r="BI43" i="36" s="1"/>
  <c r="BJ44" i="36" s="1"/>
  <c r="BK45" i="36" s="1"/>
  <c r="BL46" i="36" s="1"/>
  <c r="BM47" i="36" s="1"/>
  <c r="BN48" i="36" s="1"/>
  <c r="BO49" i="36" s="1"/>
  <c r="BP50" i="36" s="1"/>
  <c r="BQ51" i="36" s="1"/>
  <c r="BR52" i="36" s="1"/>
  <c r="BS53" i="36" s="1"/>
  <c r="BT54" i="36" s="1"/>
  <c r="BU55" i="36" s="1"/>
  <c r="BV56" i="36" s="1"/>
  <c r="BA35" i="34"/>
  <c r="BB36" i="34" s="1"/>
  <c r="BC37" i="34" s="1"/>
  <c r="BD38" i="34" s="1"/>
  <c r="BE39" i="34" s="1"/>
  <c r="BF40" i="34" s="1"/>
  <c r="BG41" i="34" s="1"/>
  <c r="BH42" i="34" s="1"/>
  <c r="BI43" i="34" s="1"/>
  <c r="BJ44" i="34" s="1"/>
  <c r="BK45" i="34" s="1"/>
  <c r="BL46" i="34" s="1"/>
  <c r="BM47" i="34" s="1"/>
  <c r="BN48" i="34" s="1"/>
  <c r="BO49" i="34" s="1"/>
  <c r="BP50" i="34" s="1"/>
  <c r="BQ51" i="34" s="1"/>
  <c r="BR52" i="34" s="1"/>
  <c r="BS53" i="34" s="1"/>
  <c r="BT54" i="34" s="1"/>
  <c r="BU55" i="34" s="1"/>
  <c r="BV56" i="34" s="1"/>
  <c r="BA35" i="33"/>
  <c r="BB36" i="33" s="1"/>
  <c r="BC37" i="33" s="1"/>
  <c r="BD38" i="33" s="1"/>
  <c r="BE39" i="33" s="1"/>
  <c r="BF40" i="33" s="1"/>
  <c r="BG41" i="33" s="1"/>
  <c r="BH42" i="33" s="1"/>
  <c r="BI43" i="33" s="1"/>
  <c r="BJ44" i="33" s="1"/>
  <c r="BK45" i="33" s="1"/>
  <c r="BL46" i="33" s="1"/>
  <c r="BM47" i="33" s="1"/>
  <c r="BN48" i="33" s="1"/>
  <c r="BO49" i="33" s="1"/>
  <c r="BP50" i="33" s="1"/>
  <c r="BQ51" i="33" s="1"/>
  <c r="BR52" i="33" s="1"/>
  <c r="BS53" i="33" s="1"/>
  <c r="BT54" i="33" s="1"/>
  <c r="BU55" i="33" s="1"/>
  <c r="BV56" i="33" s="1"/>
  <c r="D26" i="36"/>
  <c r="E27" i="36" s="1"/>
  <c r="F28" i="36" s="1"/>
  <c r="G29" i="36" s="1"/>
  <c r="H30" i="36" s="1"/>
  <c r="I31" i="36" s="1"/>
  <c r="J32" i="36" s="1"/>
  <c r="K33" i="36" s="1"/>
  <c r="L34" i="36" s="1"/>
  <c r="M35" i="36" s="1"/>
  <c r="N36" i="36" s="1"/>
  <c r="O37" i="36" s="1"/>
  <c r="P38" i="36" s="1"/>
  <c r="Q39" i="36" s="1"/>
  <c r="R40" i="36" s="1"/>
  <c r="S41" i="36" s="1"/>
  <c r="T42" i="36" s="1"/>
  <c r="U43" i="36" s="1"/>
  <c r="V44" i="36" s="1"/>
  <c r="W45" i="36" s="1"/>
  <c r="X46" i="36" s="1"/>
  <c r="Y47" i="36" s="1"/>
  <c r="Z48" i="36" s="1"/>
  <c r="AA49" i="36" s="1"/>
  <c r="AB50" i="36" s="1"/>
  <c r="AC51" i="36" s="1"/>
  <c r="AD52" i="36" s="1"/>
  <c r="AE53" i="36" s="1"/>
  <c r="AF54" i="36" s="1"/>
  <c r="AG55" i="36" s="1"/>
  <c r="AH56" i="36" s="1"/>
  <c r="D26" i="37"/>
  <c r="E27" i="37" s="1"/>
  <c r="F28" i="37" s="1"/>
  <c r="G29" i="37" s="1"/>
  <c r="H30" i="37" s="1"/>
  <c r="I31" i="37" s="1"/>
  <c r="J32" i="37" s="1"/>
  <c r="K33" i="37" s="1"/>
  <c r="L34" i="37" s="1"/>
  <c r="M35" i="37" s="1"/>
  <c r="N36" i="37" s="1"/>
  <c r="O37" i="37" s="1"/>
  <c r="P38" i="37" s="1"/>
  <c r="Q39" i="37" s="1"/>
  <c r="R40" i="37" s="1"/>
  <c r="S41" i="37" s="1"/>
  <c r="T42" i="37" s="1"/>
  <c r="U43" i="37" s="1"/>
  <c r="V44" i="37" s="1"/>
  <c r="W45" i="37" s="1"/>
  <c r="X46" i="37" s="1"/>
  <c r="Y47" i="37" s="1"/>
  <c r="Z48" i="37" s="1"/>
  <c r="AA49" i="37" s="1"/>
  <c r="AB50" i="37" s="1"/>
  <c r="AC51" i="37" s="1"/>
  <c r="AD52" i="37" s="1"/>
  <c r="AE53" i="37" s="1"/>
  <c r="AF54" i="37" s="1"/>
  <c r="AG55" i="37" s="1"/>
  <c r="AH56" i="37" s="1"/>
  <c r="D26" i="33"/>
  <c r="E27" i="33" s="1"/>
  <c r="F28" i="33" s="1"/>
  <c r="G29" i="33" s="1"/>
  <c r="H30" i="33" s="1"/>
  <c r="I31" i="33" s="1"/>
  <c r="J32" i="33" s="1"/>
  <c r="K33" i="33" s="1"/>
  <c r="L34" i="33" s="1"/>
  <c r="M35" i="33" s="1"/>
  <c r="N36" i="33" s="1"/>
  <c r="O37" i="33" s="1"/>
  <c r="P38" i="33" s="1"/>
  <c r="Q39" i="33" s="1"/>
  <c r="R40" i="33" s="1"/>
  <c r="S41" i="33" s="1"/>
  <c r="T42" i="33" s="1"/>
  <c r="U43" i="33" s="1"/>
  <c r="V44" i="33" s="1"/>
  <c r="W45" i="33" s="1"/>
  <c r="X46" i="33" s="1"/>
  <c r="Y47" i="33" s="1"/>
  <c r="Z48" i="33" s="1"/>
  <c r="AA49" i="33" s="1"/>
  <c r="AB50" i="33" s="1"/>
  <c r="AC51" i="33" s="1"/>
  <c r="AD52" i="33" s="1"/>
  <c r="AE53" i="33" s="1"/>
  <c r="AF54" i="33" s="1"/>
  <c r="AG55" i="33" s="1"/>
  <c r="AH56" i="33" s="1"/>
  <c r="D26" i="34"/>
  <c r="E27" i="34" s="1"/>
  <c r="F28" i="34" s="1"/>
  <c r="G29" i="34" s="1"/>
  <c r="H30" i="34" s="1"/>
  <c r="I31" i="34" s="1"/>
  <c r="J32" i="34" s="1"/>
  <c r="K33" i="34" s="1"/>
  <c r="L34" i="34" s="1"/>
  <c r="M35" i="34" s="1"/>
  <c r="N36" i="34" s="1"/>
  <c r="O37" i="34" s="1"/>
  <c r="P38" i="34" s="1"/>
  <c r="Q39" i="34" s="1"/>
  <c r="R40" i="34" s="1"/>
  <c r="S41" i="34" s="1"/>
  <c r="T42" i="34" s="1"/>
  <c r="U43" i="34" s="1"/>
  <c r="V44" i="34" s="1"/>
  <c r="W45" i="34" s="1"/>
  <c r="X46" i="34" s="1"/>
  <c r="Y47" i="34" s="1"/>
  <c r="Z48" i="34" s="1"/>
  <c r="AA49" i="34" s="1"/>
  <c r="AB50" i="34" s="1"/>
  <c r="AC51" i="34" s="1"/>
  <c r="AD52" i="34" s="1"/>
  <c r="AE53" i="34" s="1"/>
  <c r="AF54" i="34" s="1"/>
  <c r="AG55" i="34" s="1"/>
  <c r="AH56" i="34" s="1"/>
  <c r="BA31" i="36"/>
  <c r="BB32" i="36" s="1"/>
  <c r="BC33" i="36" s="1"/>
  <c r="BD34" i="36" s="1"/>
  <c r="BE35" i="36" s="1"/>
  <c r="BF36" i="36" s="1"/>
  <c r="BG37" i="36" s="1"/>
  <c r="BH38" i="36" s="1"/>
  <c r="BI39" i="36" s="1"/>
  <c r="BJ40" i="36" s="1"/>
  <c r="BK41" i="36" s="1"/>
  <c r="BL42" i="36" s="1"/>
  <c r="BM43" i="36" s="1"/>
  <c r="BN44" i="36" s="1"/>
  <c r="BO45" i="36" s="1"/>
  <c r="BP46" i="36" s="1"/>
  <c r="BQ47" i="36" s="1"/>
  <c r="BR48" i="36" s="1"/>
  <c r="BS49" i="36" s="1"/>
  <c r="BT50" i="36" s="1"/>
  <c r="BU51" i="36" s="1"/>
  <c r="BV52" i="36" s="1"/>
  <c r="BW53" i="36" s="1"/>
  <c r="BX54" i="36" s="1"/>
  <c r="BY55" i="36" s="1"/>
  <c r="BZ56" i="36" s="1"/>
  <c r="BA31" i="37"/>
  <c r="BB32" i="37" s="1"/>
  <c r="BC33" i="37" s="1"/>
  <c r="BD34" i="37" s="1"/>
  <c r="BE35" i="37" s="1"/>
  <c r="BF36" i="37" s="1"/>
  <c r="BG37" i="37" s="1"/>
  <c r="BH38" i="37" s="1"/>
  <c r="BI39" i="37" s="1"/>
  <c r="BJ40" i="37" s="1"/>
  <c r="BK41" i="37" s="1"/>
  <c r="BL42" i="37" s="1"/>
  <c r="BM43" i="37" s="1"/>
  <c r="BN44" i="37" s="1"/>
  <c r="BO45" i="37" s="1"/>
  <c r="BP46" i="37" s="1"/>
  <c r="BQ47" i="37" s="1"/>
  <c r="BR48" i="37" s="1"/>
  <c r="BS49" i="37" s="1"/>
  <c r="BT50" i="37" s="1"/>
  <c r="BU51" i="37" s="1"/>
  <c r="BV52" i="37" s="1"/>
  <c r="BW53" i="37" s="1"/>
  <c r="BX54" i="37" s="1"/>
  <c r="BY55" i="37" s="1"/>
  <c r="BZ56" i="37" s="1"/>
  <c r="BA31" i="34"/>
  <c r="BB32" i="34" s="1"/>
  <c r="BC33" i="34" s="1"/>
  <c r="BD34" i="34" s="1"/>
  <c r="BE35" i="34" s="1"/>
  <c r="BF36" i="34" s="1"/>
  <c r="BG37" i="34" s="1"/>
  <c r="BH38" i="34" s="1"/>
  <c r="BI39" i="34" s="1"/>
  <c r="BJ40" i="34" s="1"/>
  <c r="BK41" i="34" s="1"/>
  <c r="BL42" i="34" s="1"/>
  <c r="BM43" i="34" s="1"/>
  <c r="BN44" i="34" s="1"/>
  <c r="BO45" i="34" s="1"/>
  <c r="BP46" i="34" s="1"/>
  <c r="BQ47" i="34" s="1"/>
  <c r="BR48" i="34" s="1"/>
  <c r="BS49" i="34" s="1"/>
  <c r="BT50" i="34" s="1"/>
  <c r="BU51" i="34" s="1"/>
  <c r="BV52" i="34" s="1"/>
  <c r="BW53" i="34" s="1"/>
  <c r="BX54" i="34" s="1"/>
  <c r="BY55" i="34" s="1"/>
  <c r="BZ56" i="34" s="1"/>
  <c r="BA31" i="33"/>
  <c r="BB32" i="33" s="1"/>
  <c r="BC33" i="33" s="1"/>
  <c r="BD34" i="33" s="1"/>
  <c r="BE35" i="33" s="1"/>
  <c r="BF36" i="33" s="1"/>
  <c r="BG37" i="33" s="1"/>
  <c r="BH38" i="33" s="1"/>
  <c r="BI39" i="33" s="1"/>
  <c r="BJ40" i="33" s="1"/>
  <c r="BK41" i="33" s="1"/>
  <c r="BL42" i="33" s="1"/>
  <c r="BM43" i="33" s="1"/>
  <c r="BN44" i="33" s="1"/>
  <c r="BO45" i="33" s="1"/>
  <c r="BP46" i="33" s="1"/>
  <c r="BQ47" i="33" s="1"/>
  <c r="BR48" i="33" s="1"/>
  <c r="BS49" i="33" s="1"/>
  <c r="BT50" i="33" s="1"/>
  <c r="BU51" i="33" s="1"/>
  <c r="BV52" i="33" s="1"/>
  <c r="BW53" i="33" s="1"/>
  <c r="BX54" i="33" s="1"/>
  <c r="BY55" i="33" s="1"/>
  <c r="BZ56" i="33" s="1"/>
  <c r="CV27" i="37"/>
  <c r="CW28" i="37" s="1"/>
  <c r="CX29" i="37" s="1"/>
  <c r="CY30" i="37" s="1"/>
  <c r="CZ31" i="37" s="1"/>
  <c r="DA32" i="37" s="1"/>
  <c r="DB33" i="37" s="1"/>
  <c r="DC34" i="37" s="1"/>
  <c r="DD35" i="37" s="1"/>
  <c r="DE36" i="37" s="1"/>
  <c r="DF37" i="37" s="1"/>
  <c r="DG38" i="37" s="1"/>
  <c r="DH39" i="37" s="1"/>
  <c r="DI40" i="37" s="1"/>
  <c r="DJ41" i="37" s="1"/>
  <c r="DK42" i="37" s="1"/>
  <c r="DL43" i="37" s="1"/>
  <c r="DM44" i="37" s="1"/>
  <c r="DN45" i="37" s="1"/>
  <c r="DO46" i="37" s="1"/>
  <c r="DP47" i="37" s="1"/>
  <c r="DQ48" i="37" s="1"/>
  <c r="DR49" i="37" s="1"/>
  <c r="DS50" i="37" s="1"/>
  <c r="DT51" i="37" s="1"/>
  <c r="DU52" i="37" s="1"/>
  <c r="DV53" i="37" s="1"/>
  <c r="DW54" i="37" s="1"/>
  <c r="DX55" i="37" s="1"/>
  <c r="DY56" i="37" s="1"/>
  <c r="CV27" i="36"/>
  <c r="CW28" i="36" s="1"/>
  <c r="CX29" i="36" s="1"/>
  <c r="CY30" i="36" s="1"/>
  <c r="CZ31" i="36" s="1"/>
  <c r="DA32" i="36" s="1"/>
  <c r="DB33" i="36" s="1"/>
  <c r="DC34" i="36" s="1"/>
  <c r="DD35" i="36" s="1"/>
  <c r="DE36" i="36" s="1"/>
  <c r="DF37" i="36" s="1"/>
  <c r="DG38" i="36" s="1"/>
  <c r="DH39" i="36" s="1"/>
  <c r="DI40" i="36" s="1"/>
  <c r="DJ41" i="36" s="1"/>
  <c r="DK42" i="36" s="1"/>
  <c r="DL43" i="36" s="1"/>
  <c r="DM44" i="36" s="1"/>
  <c r="DN45" i="36" s="1"/>
  <c r="DO46" i="36" s="1"/>
  <c r="DP47" i="36" s="1"/>
  <c r="DQ48" i="36" s="1"/>
  <c r="DR49" i="36" s="1"/>
  <c r="DS50" i="36" s="1"/>
  <c r="DT51" i="36" s="1"/>
  <c r="DU52" i="36" s="1"/>
  <c r="DV53" i="36" s="1"/>
  <c r="DW54" i="36" s="1"/>
  <c r="DX55" i="36" s="1"/>
  <c r="DY56" i="36" s="1"/>
  <c r="CV27" i="34"/>
  <c r="CW28" i="34" s="1"/>
  <c r="CX29" i="34" s="1"/>
  <c r="CY30" i="34" s="1"/>
  <c r="CZ31" i="34" s="1"/>
  <c r="DA32" i="34" s="1"/>
  <c r="DB33" i="34" s="1"/>
  <c r="DC34" i="34" s="1"/>
  <c r="DD35" i="34" s="1"/>
  <c r="DE36" i="34" s="1"/>
  <c r="DF37" i="34" s="1"/>
  <c r="DG38" i="34" s="1"/>
  <c r="DH39" i="34" s="1"/>
  <c r="DI40" i="34" s="1"/>
  <c r="DJ41" i="34" s="1"/>
  <c r="DK42" i="34" s="1"/>
  <c r="DL43" i="34" s="1"/>
  <c r="DM44" i="34" s="1"/>
  <c r="DN45" i="34" s="1"/>
  <c r="DO46" i="34" s="1"/>
  <c r="DP47" i="34" s="1"/>
  <c r="DQ48" i="34" s="1"/>
  <c r="DR49" i="34" s="1"/>
  <c r="DS50" i="34" s="1"/>
  <c r="DT51" i="34" s="1"/>
  <c r="DU52" i="34" s="1"/>
  <c r="DV53" i="34" s="1"/>
  <c r="DW54" i="34" s="1"/>
  <c r="DX55" i="34" s="1"/>
  <c r="DY56" i="34" s="1"/>
  <c r="CV27" i="33"/>
  <c r="CW28" i="33" s="1"/>
  <c r="CX29" i="33" s="1"/>
  <c r="CY30" i="33" s="1"/>
  <c r="CZ31" i="33" s="1"/>
  <c r="DA32" i="33" s="1"/>
  <c r="DB33" i="33" s="1"/>
  <c r="DC34" i="33" s="1"/>
  <c r="DD35" i="33" s="1"/>
  <c r="DE36" i="33" s="1"/>
  <c r="DF37" i="33" s="1"/>
  <c r="DG38" i="33" s="1"/>
  <c r="DH39" i="33" s="1"/>
  <c r="DI40" i="33" s="1"/>
  <c r="DJ41" i="33" s="1"/>
  <c r="DK42" i="33" s="1"/>
  <c r="DL43" i="33" s="1"/>
  <c r="DM44" i="33" s="1"/>
  <c r="DN45" i="33" s="1"/>
  <c r="DO46" i="33" s="1"/>
  <c r="DP47" i="33" s="1"/>
  <c r="DQ48" i="33" s="1"/>
  <c r="DR49" i="33" s="1"/>
  <c r="DS50" i="33" s="1"/>
  <c r="DT51" i="33" s="1"/>
  <c r="DU52" i="33" s="1"/>
  <c r="DV53" i="33" s="1"/>
  <c r="DW54" i="33" s="1"/>
  <c r="DX55" i="33" s="1"/>
  <c r="DY56" i="33" s="1"/>
  <c r="CV34" i="36"/>
  <c r="CW35" i="36" s="1"/>
  <c r="CX36" i="36" s="1"/>
  <c r="CY37" i="36" s="1"/>
  <c r="CZ38" i="36" s="1"/>
  <c r="DA39" i="36" s="1"/>
  <c r="DB40" i="36" s="1"/>
  <c r="DC41" i="36" s="1"/>
  <c r="DD42" i="36" s="1"/>
  <c r="DE43" i="36" s="1"/>
  <c r="DF44" i="36" s="1"/>
  <c r="DG45" i="36" s="1"/>
  <c r="DH46" i="36" s="1"/>
  <c r="DI47" i="36" s="1"/>
  <c r="DJ48" i="36" s="1"/>
  <c r="DK49" i="36" s="1"/>
  <c r="DL50" i="36" s="1"/>
  <c r="DM51" i="36" s="1"/>
  <c r="DN52" i="36" s="1"/>
  <c r="DO53" i="36" s="1"/>
  <c r="DP54" i="36" s="1"/>
  <c r="DQ55" i="36" s="1"/>
  <c r="DR56" i="36" s="1"/>
  <c r="CV34" i="37"/>
  <c r="CW35" i="37" s="1"/>
  <c r="CX36" i="37" s="1"/>
  <c r="CY37" i="37" s="1"/>
  <c r="CZ38" i="37" s="1"/>
  <c r="DA39" i="37" s="1"/>
  <c r="DB40" i="37" s="1"/>
  <c r="DC41" i="37" s="1"/>
  <c r="DD42" i="37" s="1"/>
  <c r="DE43" i="37" s="1"/>
  <c r="DF44" i="37" s="1"/>
  <c r="DG45" i="37" s="1"/>
  <c r="DH46" i="37" s="1"/>
  <c r="DI47" i="37" s="1"/>
  <c r="DJ48" i="37" s="1"/>
  <c r="DK49" i="37" s="1"/>
  <c r="DL50" i="37" s="1"/>
  <c r="DM51" i="37" s="1"/>
  <c r="DN52" i="37" s="1"/>
  <c r="DO53" i="37" s="1"/>
  <c r="DP54" i="37" s="1"/>
  <c r="DQ55" i="37" s="1"/>
  <c r="DR56" i="37" s="1"/>
  <c r="CV34" i="33"/>
  <c r="CW35" i="33" s="1"/>
  <c r="CX36" i="33" s="1"/>
  <c r="CY37" i="33" s="1"/>
  <c r="CZ38" i="33" s="1"/>
  <c r="DA39" i="33" s="1"/>
  <c r="DB40" i="33" s="1"/>
  <c r="DC41" i="33" s="1"/>
  <c r="DD42" i="33" s="1"/>
  <c r="DE43" i="33" s="1"/>
  <c r="DF44" i="33" s="1"/>
  <c r="DG45" i="33" s="1"/>
  <c r="DH46" i="33" s="1"/>
  <c r="DI47" i="33" s="1"/>
  <c r="DJ48" i="33" s="1"/>
  <c r="DK49" i="33" s="1"/>
  <c r="DL50" i="33" s="1"/>
  <c r="DM51" i="33" s="1"/>
  <c r="DN52" i="33" s="1"/>
  <c r="DO53" i="33" s="1"/>
  <c r="DP54" i="33" s="1"/>
  <c r="DQ55" i="33" s="1"/>
  <c r="DR56" i="33" s="1"/>
  <c r="CV34" i="34"/>
  <c r="CW35" i="34" s="1"/>
  <c r="CX36" i="34" s="1"/>
  <c r="CY37" i="34" s="1"/>
  <c r="CZ38" i="34" s="1"/>
  <c r="DA39" i="34" s="1"/>
  <c r="DB40" i="34" s="1"/>
  <c r="DC41" i="34" s="1"/>
  <c r="DD42" i="34" s="1"/>
  <c r="DE43" i="34" s="1"/>
  <c r="DF44" i="34" s="1"/>
  <c r="DG45" i="34" s="1"/>
  <c r="DH46" i="34" s="1"/>
  <c r="DI47" i="34" s="1"/>
  <c r="DJ48" i="34" s="1"/>
  <c r="DK49" i="34" s="1"/>
  <c r="DL50" i="34" s="1"/>
  <c r="DM51" i="34" s="1"/>
  <c r="DN52" i="34" s="1"/>
  <c r="DO53" i="34" s="1"/>
  <c r="DP54" i="34" s="1"/>
  <c r="DQ55" i="34" s="1"/>
  <c r="DR56" i="34" s="1"/>
  <c r="BA27" i="36"/>
  <c r="BB28" i="36" s="1"/>
  <c r="BC29" i="36" s="1"/>
  <c r="BD30" i="36" s="1"/>
  <c r="BE31" i="36" s="1"/>
  <c r="BF32" i="36" s="1"/>
  <c r="BG33" i="36" s="1"/>
  <c r="BH34" i="36" s="1"/>
  <c r="BI35" i="36" s="1"/>
  <c r="BJ36" i="36" s="1"/>
  <c r="BK37" i="36" s="1"/>
  <c r="BL38" i="36" s="1"/>
  <c r="BM39" i="36" s="1"/>
  <c r="BN40" i="36" s="1"/>
  <c r="BO41" i="36" s="1"/>
  <c r="BP42" i="36" s="1"/>
  <c r="BQ43" i="36" s="1"/>
  <c r="BR44" i="36" s="1"/>
  <c r="BS45" i="36" s="1"/>
  <c r="BT46" i="36" s="1"/>
  <c r="BU47" i="36" s="1"/>
  <c r="BV48" i="36" s="1"/>
  <c r="BW49" i="36" s="1"/>
  <c r="BX50" i="36" s="1"/>
  <c r="BY51" i="36" s="1"/>
  <c r="BZ52" i="36" s="1"/>
  <c r="CA53" i="36" s="1"/>
  <c r="CB54" i="36" s="1"/>
  <c r="CC55" i="36" s="1"/>
  <c r="CD56" i="36" s="1"/>
  <c r="BA27" i="37"/>
  <c r="BB28" i="37" s="1"/>
  <c r="BC29" i="37" s="1"/>
  <c r="BD30" i="37" s="1"/>
  <c r="BE31" i="37" s="1"/>
  <c r="BF32" i="37" s="1"/>
  <c r="BG33" i="37" s="1"/>
  <c r="BH34" i="37" s="1"/>
  <c r="BI35" i="37" s="1"/>
  <c r="BJ36" i="37" s="1"/>
  <c r="BK37" i="37" s="1"/>
  <c r="BL38" i="37" s="1"/>
  <c r="BM39" i="37" s="1"/>
  <c r="BN40" i="37" s="1"/>
  <c r="BO41" i="37" s="1"/>
  <c r="BP42" i="37" s="1"/>
  <c r="BQ43" i="37" s="1"/>
  <c r="BR44" i="37" s="1"/>
  <c r="BS45" i="37" s="1"/>
  <c r="BT46" i="37" s="1"/>
  <c r="BU47" i="37" s="1"/>
  <c r="BV48" i="37" s="1"/>
  <c r="BW49" i="37" s="1"/>
  <c r="BX50" i="37" s="1"/>
  <c r="BY51" i="37" s="1"/>
  <c r="BZ52" i="37" s="1"/>
  <c r="CA53" i="37" s="1"/>
  <c r="CB54" i="37" s="1"/>
  <c r="CC55" i="37" s="1"/>
  <c r="CD56" i="37" s="1"/>
  <c r="BA27" i="34"/>
  <c r="BB28" i="34" s="1"/>
  <c r="BC29" i="34" s="1"/>
  <c r="BD30" i="34" s="1"/>
  <c r="BE31" i="34" s="1"/>
  <c r="BF32" i="34" s="1"/>
  <c r="BG33" i="34" s="1"/>
  <c r="BH34" i="34" s="1"/>
  <c r="BI35" i="34" s="1"/>
  <c r="BJ36" i="34" s="1"/>
  <c r="BK37" i="34" s="1"/>
  <c r="BL38" i="34" s="1"/>
  <c r="BM39" i="34" s="1"/>
  <c r="BN40" i="34" s="1"/>
  <c r="BO41" i="34" s="1"/>
  <c r="BP42" i="34" s="1"/>
  <c r="BQ43" i="34" s="1"/>
  <c r="BR44" i="34" s="1"/>
  <c r="BS45" i="34" s="1"/>
  <c r="BT46" i="34" s="1"/>
  <c r="BU47" i="34" s="1"/>
  <c r="BV48" i="34" s="1"/>
  <c r="BW49" i="34" s="1"/>
  <c r="BX50" i="34" s="1"/>
  <c r="BY51" i="34" s="1"/>
  <c r="BZ52" i="34" s="1"/>
  <c r="CA53" i="34" s="1"/>
  <c r="CB54" i="34" s="1"/>
  <c r="CC55" i="34" s="1"/>
  <c r="CD56" i="34" s="1"/>
  <c r="BA27" i="33"/>
  <c r="BB28" i="33" s="1"/>
  <c r="BC29" i="33" s="1"/>
  <c r="BD30" i="33" s="1"/>
  <c r="BE31" i="33" s="1"/>
  <c r="BF32" i="33" s="1"/>
  <c r="BG33" i="33" s="1"/>
  <c r="BH34" i="33" s="1"/>
  <c r="BI35" i="33" s="1"/>
  <c r="BJ36" i="33" s="1"/>
  <c r="BK37" i="33" s="1"/>
  <c r="BL38" i="33" s="1"/>
  <c r="BM39" i="33" s="1"/>
  <c r="BN40" i="33" s="1"/>
  <c r="BO41" i="33" s="1"/>
  <c r="BP42" i="33" s="1"/>
  <c r="BQ43" i="33" s="1"/>
  <c r="BR44" i="33" s="1"/>
  <c r="BS45" i="33" s="1"/>
  <c r="BT46" i="33" s="1"/>
  <c r="BU47" i="33" s="1"/>
  <c r="BV48" i="33" s="1"/>
  <c r="BW49" i="33" s="1"/>
  <c r="BX50" i="33" s="1"/>
  <c r="BY51" i="33" s="1"/>
  <c r="BZ52" i="33" s="1"/>
  <c r="CA53" i="33" s="1"/>
  <c r="CB54" i="33" s="1"/>
  <c r="CC55" i="33" s="1"/>
  <c r="CD56" i="33" s="1"/>
  <c r="CV33" i="36"/>
  <c r="CW34" i="36" s="1"/>
  <c r="CX35" i="36" s="1"/>
  <c r="CY36" i="36" s="1"/>
  <c r="CZ37" i="36" s="1"/>
  <c r="DA38" i="36" s="1"/>
  <c r="DB39" i="36" s="1"/>
  <c r="DC40" i="36" s="1"/>
  <c r="DD41" i="36" s="1"/>
  <c r="DE42" i="36" s="1"/>
  <c r="DF43" i="36" s="1"/>
  <c r="DG44" i="36" s="1"/>
  <c r="DH45" i="36" s="1"/>
  <c r="DI46" i="36" s="1"/>
  <c r="DJ47" i="36" s="1"/>
  <c r="DK48" i="36" s="1"/>
  <c r="DL49" i="36" s="1"/>
  <c r="DM50" i="36" s="1"/>
  <c r="DN51" i="36" s="1"/>
  <c r="DO52" i="36" s="1"/>
  <c r="DP53" i="36" s="1"/>
  <c r="DQ54" i="36" s="1"/>
  <c r="DR55" i="36" s="1"/>
  <c r="DS56" i="36" s="1"/>
  <c r="CV33" i="37"/>
  <c r="CW34" i="37" s="1"/>
  <c r="CX35" i="37" s="1"/>
  <c r="CY36" i="37" s="1"/>
  <c r="CZ37" i="37" s="1"/>
  <c r="DA38" i="37" s="1"/>
  <c r="DB39" i="37" s="1"/>
  <c r="DC40" i="37" s="1"/>
  <c r="DD41" i="37" s="1"/>
  <c r="DE42" i="37" s="1"/>
  <c r="DF43" i="37" s="1"/>
  <c r="DG44" i="37" s="1"/>
  <c r="DH45" i="37" s="1"/>
  <c r="DI46" i="37" s="1"/>
  <c r="DJ47" i="37" s="1"/>
  <c r="DK48" i="37" s="1"/>
  <c r="DL49" i="37" s="1"/>
  <c r="DM50" i="37" s="1"/>
  <c r="DN51" i="37" s="1"/>
  <c r="DO52" i="37" s="1"/>
  <c r="DP53" i="37" s="1"/>
  <c r="DQ54" i="37" s="1"/>
  <c r="DR55" i="37" s="1"/>
  <c r="DS56" i="37" s="1"/>
  <c r="CV33" i="34"/>
  <c r="CW34" i="34" s="1"/>
  <c r="CX35" i="34" s="1"/>
  <c r="CY36" i="34" s="1"/>
  <c r="CZ37" i="34" s="1"/>
  <c r="DA38" i="34" s="1"/>
  <c r="DB39" i="34" s="1"/>
  <c r="DC40" i="34" s="1"/>
  <c r="DD41" i="34" s="1"/>
  <c r="DE42" i="34" s="1"/>
  <c r="DF43" i="34" s="1"/>
  <c r="DG44" i="34" s="1"/>
  <c r="DH45" i="34" s="1"/>
  <c r="DI46" i="34" s="1"/>
  <c r="DJ47" i="34" s="1"/>
  <c r="DK48" i="34" s="1"/>
  <c r="DL49" i="34" s="1"/>
  <c r="DM50" i="34" s="1"/>
  <c r="DN51" i="34" s="1"/>
  <c r="DO52" i="34" s="1"/>
  <c r="DP53" i="34" s="1"/>
  <c r="DQ54" i="34" s="1"/>
  <c r="DR55" i="34" s="1"/>
  <c r="DS56" i="34" s="1"/>
  <c r="CV33" i="33"/>
  <c r="CW34" i="33" s="1"/>
  <c r="CX35" i="33" s="1"/>
  <c r="CY36" i="33" s="1"/>
  <c r="CZ37" i="33" s="1"/>
  <c r="DA38" i="33" s="1"/>
  <c r="DB39" i="33" s="1"/>
  <c r="DC40" i="33" s="1"/>
  <c r="DD41" i="33" s="1"/>
  <c r="DE42" i="33" s="1"/>
  <c r="DF43" i="33" s="1"/>
  <c r="DG44" i="33" s="1"/>
  <c r="DH45" i="33" s="1"/>
  <c r="DI46" i="33" s="1"/>
  <c r="DJ47" i="33" s="1"/>
  <c r="DK48" i="33" s="1"/>
  <c r="DL49" i="33" s="1"/>
  <c r="DM50" i="33" s="1"/>
  <c r="DN51" i="33" s="1"/>
  <c r="DO52" i="33" s="1"/>
  <c r="DP53" i="33" s="1"/>
  <c r="DQ54" i="33" s="1"/>
  <c r="DR55" i="33" s="1"/>
  <c r="DS56" i="33" s="1"/>
  <c r="D28" i="37"/>
  <c r="E29" i="37" s="1"/>
  <c r="F30" i="37" s="1"/>
  <c r="G31" i="37" s="1"/>
  <c r="H32" i="37" s="1"/>
  <c r="I33" i="37" s="1"/>
  <c r="J34" i="37" s="1"/>
  <c r="K35" i="37" s="1"/>
  <c r="L36" i="37" s="1"/>
  <c r="M37" i="37" s="1"/>
  <c r="N38" i="37" s="1"/>
  <c r="O39" i="37" s="1"/>
  <c r="P40" i="37" s="1"/>
  <c r="Q41" i="37" s="1"/>
  <c r="R42" i="37" s="1"/>
  <c r="S43" i="37" s="1"/>
  <c r="T44" i="37" s="1"/>
  <c r="U45" i="37" s="1"/>
  <c r="V46" i="37" s="1"/>
  <c r="W47" i="37" s="1"/>
  <c r="X48" i="37" s="1"/>
  <c r="Y49" i="37" s="1"/>
  <c r="Z50" i="37" s="1"/>
  <c r="AA51" i="37" s="1"/>
  <c r="AB52" i="37" s="1"/>
  <c r="AC53" i="37" s="1"/>
  <c r="AD54" i="37" s="1"/>
  <c r="AE55" i="37" s="1"/>
  <c r="AF56" i="37" s="1"/>
  <c r="D28" i="36"/>
  <c r="E29" i="36" s="1"/>
  <c r="F30" i="36" s="1"/>
  <c r="G31" i="36" s="1"/>
  <c r="H32" i="36" s="1"/>
  <c r="I33" i="36" s="1"/>
  <c r="J34" i="36" s="1"/>
  <c r="K35" i="36" s="1"/>
  <c r="L36" i="36" s="1"/>
  <c r="M37" i="36" s="1"/>
  <c r="N38" i="36" s="1"/>
  <c r="O39" i="36" s="1"/>
  <c r="P40" i="36" s="1"/>
  <c r="Q41" i="36" s="1"/>
  <c r="R42" i="36" s="1"/>
  <c r="S43" i="36" s="1"/>
  <c r="T44" i="36" s="1"/>
  <c r="U45" i="36" s="1"/>
  <c r="V46" i="36" s="1"/>
  <c r="W47" i="36" s="1"/>
  <c r="X48" i="36" s="1"/>
  <c r="Y49" i="36" s="1"/>
  <c r="Z50" i="36" s="1"/>
  <c r="AA51" i="36" s="1"/>
  <c r="AB52" i="36" s="1"/>
  <c r="AC53" i="36" s="1"/>
  <c r="AD54" i="36" s="1"/>
  <c r="AE55" i="36" s="1"/>
  <c r="AF56" i="36" s="1"/>
  <c r="D28" i="33"/>
  <c r="E29" i="33" s="1"/>
  <c r="F30" i="33" s="1"/>
  <c r="G31" i="33" s="1"/>
  <c r="H32" i="33" s="1"/>
  <c r="I33" i="33" s="1"/>
  <c r="J34" i="33" s="1"/>
  <c r="K35" i="33" s="1"/>
  <c r="L36" i="33" s="1"/>
  <c r="M37" i="33" s="1"/>
  <c r="N38" i="33" s="1"/>
  <c r="O39" i="33" s="1"/>
  <c r="P40" i="33" s="1"/>
  <c r="Q41" i="33" s="1"/>
  <c r="R42" i="33" s="1"/>
  <c r="S43" i="33" s="1"/>
  <c r="T44" i="33" s="1"/>
  <c r="U45" i="33" s="1"/>
  <c r="V46" i="33" s="1"/>
  <c r="W47" i="33" s="1"/>
  <c r="X48" i="33" s="1"/>
  <c r="Y49" i="33" s="1"/>
  <c r="Z50" i="33" s="1"/>
  <c r="AA51" i="33" s="1"/>
  <c r="AB52" i="33" s="1"/>
  <c r="AC53" i="33" s="1"/>
  <c r="AD54" i="33" s="1"/>
  <c r="AE55" i="33" s="1"/>
  <c r="AF56" i="33" s="1"/>
  <c r="D28" i="34"/>
  <c r="E29" i="34" s="1"/>
  <c r="F30" i="34" s="1"/>
  <c r="G31" i="34" s="1"/>
  <c r="H32" i="34" s="1"/>
  <c r="I33" i="34" s="1"/>
  <c r="J34" i="34" s="1"/>
  <c r="K35" i="34" s="1"/>
  <c r="L36" i="34" s="1"/>
  <c r="M37" i="34" s="1"/>
  <c r="N38" i="34" s="1"/>
  <c r="O39" i="34" s="1"/>
  <c r="P40" i="34" s="1"/>
  <c r="Q41" i="34" s="1"/>
  <c r="R42" i="34" s="1"/>
  <c r="S43" i="34" s="1"/>
  <c r="T44" i="34" s="1"/>
  <c r="U45" i="34" s="1"/>
  <c r="V46" i="34" s="1"/>
  <c r="W47" i="34" s="1"/>
  <c r="X48" i="34" s="1"/>
  <c r="Y49" i="34" s="1"/>
  <c r="Z50" i="34" s="1"/>
  <c r="AA51" i="34" s="1"/>
  <c r="AB52" i="34" s="1"/>
  <c r="AC53" i="34" s="1"/>
  <c r="AD54" i="34" s="1"/>
  <c r="AE55" i="34" s="1"/>
  <c r="AF56" i="34" s="1"/>
  <c r="CV26" i="36"/>
  <c r="CW27" i="36" s="1"/>
  <c r="CX28" i="36" s="1"/>
  <c r="CY29" i="36" s="1"/>
  <c r="CZ30" i="36" s="1"/>
  <c r="DA31" i="36" s="1"/>
  <c r="DB32" i="36" s="1"/>
  <c r="DC33" i="36" s="1"/>
  <c r="DD34" i="36" s="1"/>
  <c r="DE35" i="36" s="1"/>
  <c r="DF36" i="36" s="1"/>
  <c r="DG37" i="36" s="1"/>
  <c r="DH38" i="36" s="1"/>
  <c r="DI39" i="36" s="1"/>
  <c r="DJ40" i="36" s="1"/>
  <c r="DK41" i="36" s="1"/>
  <c r="DL42" i="36" s="1"/>
  <c r="DM43" i="36" s="1"/>
  <c r="DN44" i="36" s="1"/>
  <c r="DO45" i="36" s="1"/>
  <c r="DP46" i="36" s="1"/>
  <c r="DQ47" i="36" s="1"/>
  <c r="DR48" i="36" s="1"/>
  <c r="DS49" i="36" s="1"/>
  <c r="DT50" i="36" s="1"/>
  <c r="DU51" i="36" s="1"/>
  <c r="DV52" i="36" s="1"/>
  <c r="DW53" i="36" s="1"/>
  <c r="DX54" i="36" s="1"/>
  <c r="DY55" i="36" s="1"/>
  <c r="DZ56" i="36" s="1"/>
  <c r="CV26" i="37"/>
  <c r="CW27" i="37" s="1"/>
  <c r="CX28" i="37" s="1"/>
  <c r="CY29" i="37" s="1"/>
  <c r="CZ30" i="37" s="1"/>
  <c r="DA31" i="37" s="1"/>
  <c r="DB32" i="37" s="1"/>
  <c r="DC33" i="37" s="1"/>
  <c r="DD34" i="37" s="1"/>
  <c r="DE35" i="37" s="1"/>
  <c r="DF36" i="37" s="1"/>
  <c r="DG37" i="37" s="1"/>
  <c r="DH38" i="37" s="1"/>
  <c r="DI39" i="37" s="1"/>
  <c r="DJ40" i="37" s="1"/>
  <c r="DK41" i="37" s="1"/>
  <c r="DL42" i="37" s="1"/>
  <c r="DM43" i="37" s="1"/>
  <c r="DN44" i="37" s="1"/>
  <c r="DO45" i="37" s="1"/>
  <c r="DP46" i="37" s="1"/>
  <c r="DQ47" i="37" s="1"/>
  <c r="DR48" i="37" s="1"/>
  <c r="DS49" i="37" s="1"/>
  <c r="DT50" i="37" s="1"/>
  <c r="DU51" i="37" s="1"/>
  <c r="DV52" i="37" s="1"/>
  <c r="DW53" i="37" s="1"/>
  <c r="DX54" i="37" s="1"/>
  <c r="DY55" i="37" s="1"/>
  <c r="DZ56" i="37" s="1"/>
  <c r="CV26" i="33"/>
  <c r="CW27" i="33" s="1"/>
  <c r="CX28" i="33" s="1"/>
  <c r="CY29" i="33" s="1"/>
  <c r="CV26" i="34"/>
  <c r="CW27" i="34" s="1"/>
  <c r="CX28" i="34" s="1"/>
  <c r="CY29" i="34" s="1"/>
  <c r="CZ30" i="34" s="1"/>
  <c r="DA31" i="34" s="1"/>
  <c r="DB32" i="34" s="1"/>
  <c r="DC33" i="34" s="1"/>
  <c r="DD34" i="34" s="1"/>
  <c r="DE35" i="34" s="1"/>
  <c r="DF36" i="34" s="1"/>
  <c r="DG37" i="34" s="1"/>
  <c r="DH38" i="34" s="1"/>
  <c r="DI39" i="34" s="1"/>
  <c r="DJ40" i="34" s="1"/>
  <c r="DK41" i="34" s="1"/>
  <c r="DL42" i="34" s="1"/>
  <c r="DM43" i="34" s="1"/>
  <c r="DN44" i="34" s="1"/>
  <c r="DO45" i="34" s="1"/>
  <c r="DP46" i="34" s="1"/>
  <c r="DQ47" i="34" s="1"/>
  <c r="DR48" i="34" s="1"/>
  <c r="DS49" i="34" s="1"/>
  <c r="DT50" i="34" s="1"/>
  <c r="DU51" i="34" s="1"/>
  <c r="DV52" i="34" s="1"/>
  <c r="DW53" i="34" s="1"/>
  <c r="DX54" i="34" s="1"/>
  <c r="DY55" i="34" s="1"/>
  <c r="DZ56" i="34" s="1"/>
  <c r="BA33" i="36"/>
  <c r="BB34" i="36" s="1"/>
  <c r="BC35" i="36" s="1"/>
  <c r="BD36" i="36" s="1"/>
  <c r="BE37" i="36" s="1"/>
  <c r="BF38" i="36" s="1"/>
  <c r="BG39" i="36" s="1"/>
  <c r="BH40" i="36" s="1"/>
  <c r="BI41" i="36" s="1"/>
  <c r="BJ42" i="36" s="1"/>
  <c r="BK43" i="36" s="1"/>
  <c r="BL44" i="36" s="1"/>
  <c r="BM45" i="36" s="1"/>
  <c r="BN46" i="36" s="1"/>
  <c r="BO47" i="36" s="1"/>
  <c r="BP48" i="36" s="1"/>
  <c r="BQ49" i="36" s="1"/>
  <c r="BR50" i="36" s="1"/>
  <c r="BS51" i="36" s="1"/>
  <c r="BT52" i="36" s="1"/>
  <c r="BU53" i="36" s="1"/>
  <c r="BV54" i="36" s="1"/>
  <c r="BW55" i="36" s="1"/>
  <c r="BX56" i="36" s="1"/>
  <c r="BA33" i="37"/>
  <c r="BB34" i="37" s="1"/>
  <c r="BC35" i="37" s="1"/>
  <c r="BD36" i="37" s="1"/>
  <c r="BE37" i="37" s="1"/>
  <c r="BF38" i="37" s="1"/>
  <c r="BG39" i="37" s="1"/>
  <c r="BH40" i="37" s="1"/>
  <c r="BI41" i="37" s="1"/>
  <c r="BJ42" i="37" s="1"/>
  <c r="BK43" i="37" s="1"/>
  <c r="BL44" i="37" s="1"/>
  <c r="BM45" i="37" s="1"/>
  <c r="BN46" i="37" s="1"/>
  <c r="BO47" i="37" s="1"/>
  <c r="BP48" i="37" s="1"/>
  <c r="BQ49" i="37" s="1"/>
  <c r="BR50" i="37" s="1"/>
  <c r="BS51" i="37" s="1"/>
  <c r="BT52" i="37" s="1"/>
  <c r="BU53" i="37" s="1"/>
  <c r="BV54" i="37" s="1"/>
  <c r="BW55" i="37" s="1"/>
  <c r="BX56" i="37" s="1"/>
  <c r="BA33" i="34"/>
  <c r="BB34" i="34" s="1"/>
  <c r="BC35" i="34" s="1"/>
  <c r="BD36" i="34" s="1"/>
  <c r="BE37" i="34" s="1"/>
  <c r="BF38" i="34" s="1"/>
  <c r="BG39" i="34" s="1"/>
  <c r="BH40" i="34" s="1"/>
  <c r="BI41" i="34" s="1"/>
  <c r="BJ42" i="34" s="1"/>
  <c r="BK43" i="34" s="1"/>
  <c r="BL44" i="34" s="1"/>
  <c r="BM45" i="34" s="1"/>
  <c r="BN46" i="34" s="1"/>
  <c r="BO47" i="34" s="1"/>
  <c r="BP48" i="34" s="1"/>
  <c r="BQ49" i="34" s="1"/>
  <c r="BR50" i="34" s="1"/>
  <c r="BS51" i="34" s="1"/>
  <c r="BT52" i="34" s="1"/>
  <c r="BU53" i="34" s="1"/>
  <c r="BV54" i="34" s="1"/>
  <c r="BW55" i="34" s="1"/>
  <c r="BX56" i="34" s="1"/>
  <c r="BA33" i="33"/>
  <c r="BB34" i="33" s="1"/>
  <c r="BC35" i="33" s="1"/>
  <c r="BD36" i="33" s="1"/>
  <c r="BE37" i="33" s="1"/>
  <c r="BF38" i="33" s="1"/>
  <c r="BG39" i="33" s="1"/>
  <c r="BH40" i="33" s="1"/>
  <c r="BI41" i="33" s="1"/>
  <c r="BJ42" i="33" s="1"/>
  <c r="BK43" i="33" s="1"/>
  <c r="BL44" i="33" s="1"/>
  <c r="BM45" i="33" s="1"/>
  <c r="BN46" i="33" s="1"/>
  <c r="BO47" i="33" s="1"/>
  <c r="BP48" i="33" s="1"/>
  <c r="BQ49" i="33" s="1"/>
  <c r="BR50" i="33" s="1"/>
  <c r="BS51" i="33" s="1"/>
  <c r="BT52" i="33" s="1"/>
  <c r="BU53" i="33" s="1"/>
  <c r="BV54" i="33" s="1"/>
  <c r="BW55" i="33" s="1"/>
  <c r="BX56" i="33" s="1"/>
  <c r="CV35" i="37"/>
  <c r="CW36" i="37" s="1"/>
  <c r="CX37" i="37" s="1"/>
  <c r="CY38" i="37" s="1"/>
  <c r="CZ39" i="37" s="1"/>
  <c r="DA40" i="37" s="1"/>
  <c r="DB41" i="37" s="1"/>
  <c r="DC42" i="37" s="1"/>
  <c r="DD43" i="37" s="1"/>
  <c r="DE44" i="37" s="1"/>
  <c r="DF45" i="37" s="1"/>
  <c r="DG46" i="37" s="1"/>
  <c r="DH47" i="37" s="1"/>
  <c r="DI48" i="37" s="1"/>
  <c r="DJ49" i="37" s="1"/>
  <c r="DK50" i="37" s="1"/>
  <c r="DL51" i="37" s="1"/>
  <c r="DM52" i="37" s="1"/>
  <c r="DN53" i="37" s="1"/>
  <c r="DO54" i="37" s="1"/>
  <c r="DP55" i="37" s="1"/>
  <c r="DQ56" i="37" s="1"/>
  <c r="CV35" i="36"/>
  <c r="CW36" i="36" s="1"/>
  <c r="CX37" i="36" s="1"/>
  <c r="CY38" i="36" s="1"/>
  <c r="CZ39" i="36" s="1"/>
  <c r="DA40" i="36" s="1"/>
  <c r="DB41" i="36" s="1"/>
  <c r="DC42" i="36" s="1"/>
  <c r="DD43" i="36" s="1"/>
  <c r="DE44" i="36" s="1"/>
  <c r="DF45" i="36" s="1"/>
  <c r="DG46" i="36" s="1"/>
  <c r="DH47" i="36" s="1"/>
  <c r="DI48" i="36" s="1"/>
  <c r="DJ49" i="36" s="1"/>
  <c r="DK50" i="36" s="1"/>
  <c r="DL51" i="36" s="1"/>
  <c r="DM52" i="36" s="1"/>
  <c r="DN53" i="36" s="1"/>
  <c r="DO54" i="36" s="1"/>
  <c r="DP55" i="36" s="1"/>
  <c r="DQ56" i="36" s="1"/>
  <c r="CV35" i="34"/>
  <c r="CW36" i="34" s="1"/>
  <c r="CX37" i="34" s="1"/>
  <c r="CY38" i="34" s="1"/>
  <c r="CZ39" i="34" s="1"/>
  <c r="DA40" i="34" s="1"/>
  <c r="DB41" i="34" s="1"/>
  <c r="DC42" i="34" s="1"/>
  <c r="DD43" i="34" s="1"/>
  <c r="DE44" i="34" s="1"/>
  <c r="DF45" i="34" s="1"/>
  <c r="DG46" i="34" s="1"/>
  <c r="DH47" i="34" s="1"/>
  <c r="DI48" i="34" s="1"/>
  <c r="DJ49" i="34" s="1"/>
  <c r="DK50" i="34" s="1"/>
  <c r="DL51" i="34" s="1"/>
  <c r="DM52" i="34" s="1"/>
  <c r="DN53" i="34" s="1"/>
  <c r="DO54" i="34" s="1"/>
  <c r="DP55" i="34" s="1"/>
  <c r="DQ56" i="34" s="1"/>
  <c r="CV35" i="33"/>
  <c r="CW36" i="33" s="1"/>
  <c r="CX37" i="33" s="1"/>
  <c r="CY38" i="33" s="1"/>
  <c r="CZ39" i="33" s="1"/>
  <c r="DA40" i="33" s="1"/>
  <c r="DB41" i="33" s="1"/>
  <c r="DC42" i="33" s="1"/>
  <c r="DD43" i="33" s="1"/>
  <c r="DE44" i="33" s="1"/>
  <c r="DF45" i="33" s="1"/>
  <c r="DG46" i="33" s="1"/>
  <c r="DH47" i="33" s="1"/>
  <c r="DI48" i="33" s="1"/>
  <c r="DJ49" i="33" s="1"/>
  <c r="DK50" i="33" s="1"/>
  <c r="DL51" i="33" s="1"/>
  <c r="DM52" i="33" s="1"/>
  <c r="DN53" i="33" s="1"/>
  <c r="DO54" i="33" s="1"/>
  <c r="DP55" i="33" s="1"/>
  <c r="DQ56" i="33" s="1"/>
  <c r="AY18" i="36"/>
  <c r="CV22" i="37"/>
  <c r="CW23" i="37" s="1"/>
  <c r="CX24" i="37" s="1"/>
  <c r="CY25" i="37" s="1"/>
  <c r="CZ26" i="37" s="1"/>
  <c r="DA27" i="37" s="1"/>
  <c r="DB28" i="37" s="1"/>
  <c r="DC29" i="37" s="1"/>
  <c r="DD30" i="37" s="1"/>
  <c r="DE31" i="37" s="1"/>
  <c r="DF32" i="37" s="1"/>
  <c r="DG33" i="37" s="1"/>
  <c r="DH34" i="37" s="1"/>
  <c r="DI35" i="37" s="1"/>
  <c r="DJ36" i="37" s="1"/>
  <c r="DK37" i="37" s="1"/>
  <c r="DL38" i="37" s="1"/>
  <c r="DM39" i="37" s="1"/>
  <c r="DN40" i="37" s="1"/>
  <c r="DO41" i="37" s="1"/>
  <c r="DP42" i="37" s="1"/>
  <c r="DQ43" i="37" s="1"/>
  <c r="DR44" i="37" s="1"/>
  <c r="DS45" i="37" s="1"/>
  <c r="DT46" i="37" s="1"/>
  <c r="DU47" i="37" s="1"/>
  <c r="DV48" i="37" s="1"/>
  <c r="DW49" i="37" s="1"/>
  <c r="DX50" i="37" s="1"/>
  <c r="DY51" i="37" s="1"/>
  <c r="DZ52" i="37" s="1"/>
  <c r="EA53" i="37" s="1"/>
  <c r="EB54" i="37" s="1"/>
  <c r="EC55" i="37" s="1"/>
  <c r="ED56" i="37" s="1"/>
  <c r="CV22" i="36"/>
  <c r="CW23" i="36" s="1"/>
  <c r="CV22" i="33"/>
  <c r="CW23" i="33" s="1"/>
  <c r="CX24" i="33" s="1"/>
  <c r="CY25" i="33" s="1"/>
  <c r="CZ26" i="33" s="1"/>
  <c r="DA27" i="33" s="1"/>
  <c r="DB28" i="33" s="1"/>
  <c r="DC29" i="33" s="1"/>
  <c r="DD30" i="33" s="1"/>
  <c r="DE31" i="33" s="1"/>
  <c r="DF32" i="33" s="1"/>
  <c r="DG33" i="33" s="1"/>
  <c r="DH34" i="33" s="1"/>
  <c r="DI35" i="33" s="1"/>
  <c r="DJ36" i="33" s="1"/>
  <c r="DK37" i="33" s="1"/>
  <c r="DL38" i="33" s="1"/>
  <c r="DM39" i="33" s="1"/>
  <c r="DN40" i="33" s="1"/>
  <c r="DO41" i="33" s="1"/>
  <c r="DP42" i="33" s="1"/>
  <c r="DQ43" i="33" s="1"/>
  <c r="DR44" i="33" s="1"/>
  <c r="DS45" i="33" s="1"/>
  <c r="DT46" i="33" s="1"/>
  <c r="DU47" i="33" s="1"/>
  <c r="DV48" i="33" s="1"/>
  <c r="DW49" i="33" s="1"/>
  <c r="DX50" i="33" s="1"/>
  <c r="DY51" i="33" s="1"/>
  <c r="DZ52" i="33" s="1"/>
  <c r="EA53" i="33" s="1"/>
  <c r="EB54" i="33" s="1"/>
  <c r="EC55" i="33" s="1"/>
  <c r="ED56" i="33" s="1"/>
  <c r="CV22" i="34"/>
  <c r="CW23" i="34" s="1"/>
  <c r="CX24" i="34" s="1"/>
  <c r="CY25" i="34" s="1"/>
  <c r="CZ26" i="34" s="1"/>
  <c r="DA27" i="34" s="1"/>
  <c r="DB28" i="34" s="1"/>
  <c r="DC29" i="34" s="1"/>
  <c r="DD30" i="34" s="1"/>
  <c r="DE31" i="34" s="1"/>
  <c r="DF32" i="34" s="1"/>
  <c r="DG33" i="34" s="1"/>
  <c r="DH34" i="34" s="1"/>
  <c r="DI35" i="34" s="1"/>
  <c r="DJ36" i="34" s="1"/>
  <c r="DK37" i="34" s="1"/>
  <c r="DL38" i="34" s="1"/>
  <c r="DM39" i="34" s="1"/>
  <c r="DN40" i="34" s="1"/>
  <c r="DO41" i="34" s="1"/>
  <c r="DP42" i="34" s="1"/>
  <c r="DQ43" i="34" s="1"/>
  <c r="DR44" i="34" s="1"/>
  <c r="DS45" i="34" s="1"/>
  <c r="DT46" i="34" s="1"/>
  <c r="DU47" i="34" s="1"/>
  <c r="DV48" i="34" s="1"/>
  <c r="DW49" i="34" s="1"/>
  <c r="DX50" i="34" s="1"/>
  <c r="DY51" i="34" s="1"/>
  <c r="DZ52" i="34" s="1"/>
  <c r="EA53" i="34" s="1"/>
  <c r="EB54" i="34" s="1"/>
  <c r="EC55" i="34" s="1"/>
  <c r="ED56" i="34" s="1"/>
  <c r="D19" i="37"/>
  <c r="E20" i="37" s="1"/>
  <c r="D19" i="36"/>
  <c r="E20" i="36" s="1"/>
  <c r="D19" i="33"/>
  <c r="E20" i="33" s="1"/>
  <c r="F21" i="33" s="1"/>
  <c r="G22" i="33" s="1"/>
  <c r="H23" i="33" s="1"/>
  <c r="I24" i="33" s="1"/>
  <c r="J25" i="33" s="1"/>
  <c r="K26" i="33" s="1"/>
  <c r="L27" i="33" s="1"/>
  <c r="M28" i="33" s="1"/>
  <c r="N29" i="33" s="1"/>
  <c r="O30" i="33" s="1"/>
  <c r="P31" i="33" s="1"/>
  <c r="Q32" i="33" s="1"/>
  <c r="R33" i="33" s="1"/>
  <c r="S34" i="33" s="1"/>
  <c r="T35" i="33" s="1"/>
  <c r="U36" i="33" s="1"/>
  <c r="V37" i="33" s="1"/>
  <c r="W38" i="33" s="1"/>
  <c r="X39" i="33" s="1"/>
  <c r="Y40" i="33" s="1"/>
  <c r="Z41" i="33" s="1"/>
  <c r="AA42" i="33" s="1"/>
  <c r="AB43" i="33" s="1"/>
  <c r="AC44" i="33" s="1"/>
  <c r="AD45" i="33" s="1"/>
  <c r="AE46" i="33" s="1"/>
  <c r="AF47" i="33" s="1"/>
  <c r="AG48" i="33" s="1"/>
  <c r="AH49" i="33" s="1"/>
  <c r="AI50" i="33" s="1"/>
  <c r="AJ51" i="33" s="1"/>
  <c r="AK52" i="33" s="1"/>
  <c r="AL53" i="33" s="1"/>
  <c r="AM54" i="33" s="1"/>
  <c r="AN55" i="33" s="1"/>
  <c r="AO56" i="33" s="1"/>
  <c r="D19" i="34"/>
  <c r="E20" i="34" s="1"/>
  <c r="F21" i="34" s="1"/>
  <c r="G22" i="34" s="1"/>
  <c r="H23" i="34" s="1"/>
  <c r="I24" i="34" s="1"/>
  <c r="J25" i="34" s="1"/>
  <c r="K26" i="34" s="1"/>
  <c r="L27" i="34" s="1"/>
  <c r="M28" i="34" s="1"/>
  <c r="N29" i="34" s="1"/>
  <c r="O30" i="34" s="1"/>
  <c r="P31" i="34" s="1"/>
  <c r="Q32" i="34" s="1"/>
  <c r="R33" i="34" s="1"/>
  <c r="S34" i="34" s="1"/>
  <c r="T35" i="34" s="1"/>
  <c r="U36" i="34" s="1"/>
  <c r="V37" i="34" s="1"/>
  <c r="W38" i="34" s="1"/>
  <c r="X39" i="34" s="1"/>
  <c r="Y40" i="34" s="1"/>
  <c r="Z41" i="34" s="1"/>
  <c r="AA42" i="34" s="1"/>
  <c r="AB43" i="34" s="1"/>
  <c r="AC44" i="34" s="1"/>
  <c r="AD45" i="34" s="1"/>
  <c r="AE46" i="34" s="1"/>
  <c r="AF47" i="34" s="1"/>
  <c r="AG48" i="34" s="1"/>
  <c r="AH49" i="34" s="1"/>
  <c r="AI50" i="34" s="1"/>
  <c r="AJ51" i="34" s="1"/>
  <c r="AK52" i="34" s="1"/>
  <c r="AL53" i="34" s="1"/>
  <c r="AM54" i="34" s="1"/>
  <c r="AN55" i="34" s="1"/>
  <c r="AO56" i="34" s="1"/>
  <c r="F26" i="37"/>
  <c r="G27" i="37" s="1"/>
  <c r="H28" i="37" s="1"/>
  <c r="I29" i="37" s="1"/>
  <c r="J30" i="37" s="1"/>
  <c r="K31" i="37" s="1"/>
  <c r="L32" i="37" s="1"/>
  <c r="M33" i="37" s="1"/>
  <c r="N34" i="37" s="1"/>
  <c r="O35" i="37" s="1"/>
  <c r="P36" i="37" s="1"/>
  <c r="Q37" i="37" s="1"/>
  <c r="R38" i="37" s="1"/>
  <c r="S39" i="37" s="1"/>
  <c r="T40" i="37" s="1"/>
  <c r="U41" i="37" s="1"/>
  <c r="V42" i="37" s="1"/>
  <c r="W43" i="37" s="1"/>
  <c r="X44" i="37" s="1"/>
  <c r="Y45" i="37" s="1"/>
  <c r="Z46" i="37" s="1"/>
  <c r="AA47" i="37" s="1"/>
  <c r="AB48" i="37" s="1"/>
  <c r="AC49" i="37" s="1"/>
  <c r="AD50" i="37" s="1"/>
  <c r="AE51" i="37" s="1"/>
  <c r="AF52" i="37" s="1"/>
  <c r="AG53" i="37" s="1"/>
  <c r="AH54" i="37" s="1"/>
  <c r="AI55" i="37" s="1"/>
  <c r="AJ56" i="37" s="1"/>
  <c r="F25" i="37"/>
  <c r="G26" i="37" s="1"/>
  <c r="H27" i="37" s="1"/>
  <c r="I28" i="37" s="1"/>
  <c r="J29" i="37" s="1"/>
  <c r="K30" i="37" s="1"/>
  <c r="L31" i="37" s="1"/>
  <c r="M32" i="37" s="1"/>
  <c r="N33" i="37" s="1"/>
  <c r="O34" i="37" s="1"/>
  <c r="P35" i="37" s="1"/>
  <c r="Q36" i="37" s="1"/>
  <c r="R37" i="37" s="1"/>
  <c r="S38" i="37" s="1"/>
  <c r="T39" i="37" s="1"/>
  <c r="U40" i="37" s="1"/>
  <c r="V41" i="37" s="1"/>
  <c r="W42" i="37" s="1"/>
  <c r="X43" i="37" s="1"/>
  <c r="Y44" i="37" s="1"/>
  <c r="Z45" i="37" s="1"/>
  <c r="AA46" i="37" s="1"/>
  <c r="AB47" i="37" s="1"/>
  <c r="AC48" i="37" s="1"/>
  <c r="AD49" i="37" s="1"/>
  <c r="AE50" i="37" s="1"/>
  <c r="AF51" i="37" s="1"/>
  <c r="AG52" i="37" s="1"/>
  <c r="AH53" i="37" s="1"/>
  <c r="AI54" i="37" s="1"/>
  <c r="AJ55" i="37" s="1"/>
  <c r="AK56" i="37" s="1"/>
  <c r="CV18" i="37"/>
  <c r="CW19" i="37" s="1"/>
  <c r="CX20" i="37" s="1"/>
  <c r="CY21" i="37" s="1"/>
  <c r="CZ22" i="37" s="1"/>
  <c r="DA23" i="37" s="1"/>
  <c r="DB24" i="37" s="1"/>
  <c r="DC25" i="37" s="1"/>
  <c r="DD26" i="37" s="1"/>
  <c r="DE27" i="37" s="1"/>
  <c r="DF28" i="37" s="1"/>
  <c r="DG29" i="37" s="1"/>
  <c r="DH30" i="37" s="1"/>
  <c r="DI31" i="37" s="1"/>
  <c r="DJ32" i="37" s="1"/>
  <c r="DK33" i="37" s="1"/>
  <c r="DL34" i="37" s="1"/>
  <c r="DM35" i="37" s="1"/>
  <c r="DN36" i="37" s="1"/>
  <c r="DO37" i="37" s="1"/>
  <c r="DP38" i="37" s="1"/>
  <c r="DQ39" i="37" s="1"/>
  <c r="DR40" i="37" s="1"/>
  <c r="DS41" i="37" s="1"/>
  <c r="DT42" i="37" s="1"/>
  <c r="DU43" i="37" s="1"/>
  <c r="DV44" i="37" s="1"/>
  <c r="DW45" i="37" s="1"/>
  <c r="DX46" i="37" s="1"/>
  <c r="DY47" i="37" s="1"/>
  <c r="DZ48" i="37" s="1"/>
  <c r="EA49" i="37" s="1"/>
  <c r="EB50" i="37" s="1"/>
  <c r="EC51" i="37" s="1"/>
  <c r="ED52" i="37" s="1"/>
  <c r="EE53" i="37" s="1"/>
  <c r="EF54" i="37" s="1"/>
  <c r="EG55" i="37" s="1"/>
  <c r="EH56" i="37" s="1"/>
  <c r="CV18" i="36"/>
  <c r="CW19" i="36" s="1"/>
  <c r="CV18" i="33"/>
  <c r="CW19" i="33" s="1"/>
  <c r="CX20" i="33" s="1"/>
  <c r="CY21" i="33" s="1"/>
  <c r="CZ22" i="33" s="1"/>
  <c r="DA23" i="33" s="1"/>
  <c r="DB24" i="33" s="1"/>
  <c r="DC25" i="33" s="1"/>
  <c r="DD26" i="33" s="1"/>
  <c r="DE27" i="33" s="1"/>
  <c r="DF28" i="33" s="1"/>
  <c r="DG29" i="33" s="1"/>
  <c r="DH30" i="33" s="1"/>
  <c r="DI31" i="33" s="1"/>
  <c r="DJ32" i="33" s="1"/>
  <c r="DK33" i="33" s="1"/>
  <c r="DL34" i="33" s="1"/>
  <c r="DM35" i="33" s="1"/>
  <c r="DN36" i="33" s="1"/>
  <c r="DO37" i="33" s="1"/>
  <c r="DP38" i="33" s="1"/>
  <c r="DQ39" i="33" s="1"/>
  <c r="DR40" i="33" s="1"/>
  <c r="DS41" i="33" s="1"/>
  <c r="DT42" i="33" s="1"/>
  <c r="DU43" i="33" s="1"/>
  <c r="DV44" i="33" s="1"/>
  <c r="DW45" i="33" s="1"/>
  <c r="DX46" i="33" s="1"/>
  <c r="DY47" i="33" s="1"/>
  <c r="DZ48" i="33" s="1"/>
  <c r="EA49" i="33" s="1"/>
  <c r="EB50" i="33" s="1"/>
  <c r="EC51" i="33" s="1"/>
  <c r="ED52" i="33" s="1"/>
  <c r="EE53" i="33" s="1"/>
  <c r="EF54" i="33" s="1"/>
  <c r="EG55" i="33" s="1"/>
  <c r="EH56" i="33" s="1"/>
  <c r="CV18" i="34"/>
  <c r="CW19" i="34" s="1"/>
  <c r="CX20" i="34" s="1"/>
  <c r="CY21" i="34" s="1"/>
  <c r="CZ22" i="34" s="1"/>
  <c r="DA23" i="34" s="1"/>
  <c r="DB24" i="34" s="1"/>
  <c r="DC25" i="34" s="1"/>
  <c r="DD26" i="34" s="1"/>
  <c r="DE27" i="34" s="1"/>
  <c r="DF28" i="34" s="1"/>
  <c r="DG29" i="34" s="1"/>
  <c r="DH30" i="34" s="1"/>
  <c r="DI31" i="34" s="1"/>
  <c r="DJ32" i="34" s="1"/>
  <c r="DK33" i="34" s="1"/>
  <c r="DL34" i="34" s="1"/>
  <c r="DM35" i="34" s="1"/>
  <c r="DN36" i="34" s="1"/>
  <c r="DO37" i="34" s="1"/>
  <c r="DP38" i="34" s="1"/>
  <c r="DQ39" i="34" s="1"/>
  <c r="DR40" i="34" s="1"/>
  <c r="DS41" i="34" s="1"/>
  <c r="DT42" i="34" s="1"/>
  <c r="DU43" i="34" s="1"/>
  <c r="DV44" i="34" s="1"/>
  <c r="DW45" i="34" s="1"/>
  <c r="DX46" i="34" s="1"/>
  <c r="DY47" i="34" s="1"/>
  <c r="DZ48" i="34" s="1"/>
  <c r="EA49" i="34" s="1"/>
  <c r="EB50" i="34" s="1"/>
  <c r="EC51" i="34" s="1"/>
  <c r="ED52" i="34" s="1"/>
  <c r="EE53" i="34" s="1"/>
  <c r="EF54" i="34" s="1"/>
  <c r="EG55" i="34" s="1"/>
  <c r="EH56" i="34" s="1"/>
  <c r="CV20" i="36"/>
  <c r="CW21" i="36" s="1"/>
  <c r="CV20" i="37"/>
  <c r="CW21" i="37" s="1"/>
  <c r="CX22" i="37" s="1"/>
  <c r="CY23" i="37" s="1"/>
  <c r="CZ24" i="37" s="1"/>
  <c r="DA25" i="37" s="1"/>
  <c r="DB26" i="37" s="1"/>
  <c r="DC27" i="37" s="1"/>
  <c r="DD28" i="37" s="1"/>
  <c r="DE29" i="37" s="1"/>
  <c r="DF30" i="37" s="1"/>
  <c r="DG31" i="37" s="1"/>
  <c r="DH32" i="37" s="1"/>
  <c r="DI33" i="37" s="1"/>
  <c r="DJ34" i="37" s="1"/>
  <c r="DK35" i="37" s="1"/>
  <c r="DL36" i="37" s="1"/>
  <c r="DM37" i="37" s="1"/>
  <c r="DN38" i="37" s="1"/>
  <c r="DO39" i="37" s="1"/>
  <c r="DP40" i="37" s="1"/>
  <c r="DQ41" i="37" s="1"/>
  <c r="DR42" i="37" s="1"/>
  <c r="DS43" i="37" s="1"/>
  <c r="DT44" i="37" s="1"/>
  <c r="DU45" i="37" s="1"/>
  <c r="DV46" i="37" s="1"/>
  <c r="DW47" i="37" s="1"/>
  <c r="DX48" i="37" s="1"/>
  <c r="DY49" i="37" s="1"/>
  <c r="DZ50" i="37" s="1"/>
  <c r="EA51" i="37" s="1"/>
  <c r="EB52" i="37" s="1"/>
  <c r="EC53" i="37" s="1"/>
  <c r="ED54" i="37" s="1"/>
  <c r="EE55" i="37" s="1"/>
  <c r="EF56" i="37" s="1"/>
  <c r="CV20" i="34"/>
  <c r="CW21" i="34" s="1"/>
  <c r="CX22" i="34" s="1"/>
  <c r="CY23" i="34" s="1"/>
  <c r="CZ24" i="34" s="1"/>
  <c r="DA25" i="34" s="1"/>
  <c r="DB26" i="34" s="1"/>
  <c r="DC27" i="34" s="1"/>
  <c r="DD28" i="34" s="1"/>
  <c r="DE29" i="34" s="1"/>
  <c r="DF30" i="34" s="1"/>
  <c r="DG31" i="34" s="1"/>
  <c r="DH32" i="34" s="1"/>
  <c r="DI33" i="34" s="1"/>
  <c r="DJ34" i="34" s="1"/>
  <c r="DK35" i="34" s="1"/>
  <c r="DL36" i="34" s="1"/>
  <c r="DM37" i="34" s="1"/>
  <c r="DN38" i="34" s="1"/>
  <c r="DO39" i="34" s="1"/>
  <c r="DP40" i="34" s="1"/>
  <c r="DQ41" i="34" s="1"/>
  <c r="DR42" i="34" s="1"/>
  <c r="DS43" i="34" s="1"/>
  <c r="DT44" i="34" s="1"/>
  <c r="DU45" i="34" s="1"/>
  <c r="DV46" i="34" s="1"/>
  <c r="DW47" i="34" s="1"/>
  <c r="DX48" i="34" s="1"/>
  <c r="DY49" i="34" s="1"/>
  <c r="DZ50" i="34" s="1"/>
  <c r="EA51" i="34" s="1"/>
  <c r="EB52" i="34" s="1"/>
  <c r="EC53" i="34" s="1"/>
  <c r="ED54" i="34" s="1"/>
  <c r="EE55" i="34" s="1"/>
  <c r="EF56" i="34" s="1"/>
  <c r="CV20" i="33"/>
  <c r="CW21" i="33" s="1"/>
  <c r="CX22" i="33" s="1"/>
  <c r="CY23" i="33" s="1"/>
  <c r="CZ24" i="33" s="1"/>
  <c r="DA25" i="33" s="1"/>
  <c r="DB26" i="33" s="1"/>
  <c r="DC27" i="33" s="1"/>
  <c r="DD28" i="33" s="1"/>
  <c r="DE29" i="33" s="1"/>
  <c r="DF30" i="33" s="1"/>
  <c r="DG31" i="33" s="1"/>
  <c r="DH32" i="33" s="1"/>
  <c r="DI33" i="33" s="1"/>
  <c r="DJ34" i="33" s="1"/>
  <c r="DK35" i="33" s="1"/>
  <c r="DL36" i="33" s="1"/>
  <c r="DM37" i="33" s="1"/>
  <c r="DN38" i="33" s="1"/>
  <c r="DO39" i="33" s="1"/>
  <c r="DP40" i="33" s="1"/>
  <c r="DQ41" i="33" s="1"/>
  <c r="DR42" i="33" s="1"/>
  <c r="DS43" i="33" s="1"/>
  <c r="DT44" i="33" s="1"/>
  <c r="DU45" i="33" s="1"/>
  <c r="DV46" i="33" s="1"/>
  <c r="DW47" i="33" s="1"/>
  <c r="DX48" i="33" s="1"/>
  <c r="DY49" i="33" s="1"/>
  <c r="DZ50" i="33" s="1"/>
  <c r="EA51" i="33" s="1"/>
  <c r="EB52" i="33" s="1"/>
  <c r="EC53" i="33" s="1"/>
  <c r="ED54" i="33" s="1"/>
  <c r="EE55" i="33" s="1"/>
  <c r="EF56" i="33" s="1"/>
  <c r="CV24" i="37"/>
  <c r="CW25" i="37" s="1"/>
  <c r="CX26" i="37" s="1"/>
  <c r="CY27" i="37" s="1"/>
  <c r="CZ28" i="37" s="1"/>
  <c r="DA29" i="37" s="1"/>
  <c r="DB30" i="37" s="1"/>
  <c r="DC31" i="37" s="1"/>
  <c r="DD32" i="37" s="1"/>
  <c r="DE33" i="37" s="1"/>
  <c r="DF34" i="37" s="1"/>
  <c r="DG35" i="37" s="1"/>
  <c r="DH36" i="37" s="1"/>
  <c r="DI37" i="37" s="1"/>
  <c r="DJ38" i="37" s="1"/>
  <c r="DK39" i="37" s="1"/>
  <c r="DL40" i="37" s="1"/>
  <c r="DM41" i="37" s="1"/>
  <c r="DN42" i="37" s="1"/>
  <c r="DO43" i="37" s="1"/>
  <c r="DP44" i="37" s="1"/>
  <c r="DQ45" i="37" s="1"/>
  <c r="DR46" i="37" s="1"/>
  <c r="DS47" i="37" s="1"/>
  <c r="DT48" i="37" s="1"/>
  <c r="DU49" i="37" s="1"/>
  <c r="DV50" i="37" s="1"/>
  <c r="DW51" i="37" s="1"/>
  <c r="DX52" i="37" s="1"/>
  <c r="DY53" i="37" s="1"/>
  <c r="DZ54" i="37" s="1"/>
  <c r="EA55" i="37" s="1"/>
  <c r="EB56" i="37" s="1"/>
  <c r="CV24" i="36"/>
  <c r="CW25" i="36" s="1"/>
  <c r="CV24" i="33"/>
  <c r="CW25" i="33" s="1"/>
  <c r="CX26" i="33" s="1"/>
  <c r="CY27" i="33" s="1"/>
  <c r="CZ28" i="33" s="1"/>
  <c r="DA29" i="33" s="1"/>
  <c r="DB30" i="33" s="1"/>
  <c r="DC31" i="33" s="1"/>
  <c r="DD32" i="33" s="1"/>
  <c r="DE33" i="33" s="1"/>
  <c r="DF34" i="33" s="1"/>
  <c r="DG35" i="33" s="1"/>
  <c r="DH36" i="33" s="1"/>
  <c r="DI37" i="33" s="1"/>
  <c r="DJ38" i="33" s="1"/>
  <c r="DK39" i="33" s="1"/>
  <c r="DL40" i="33" s="1"/>
  <c r="DM41" i="33" s="1"/>
  <c r="DN42" i="33" s="1"/>
  <c r="DO43" i="33" s="1"/>
  <c r="DP44" i="33" s="1"/>
  <c r="DQ45" i="33" s="1"/>
  <c r="DR46" i="33" s="1"/>
  <c r="DS47" i="33" s="1"/>
  <c r="DT48" i="33" s="1"/>
  <c r="DU49" i="33" s="1"/>
  <c r="DV50" i="33" s="1"/>
  <c r="DW51" i="33" s="1"/>
  <c r="DX52" i="33" s="1"/>
  <c r="DY53" i="33" s="1"/>
  <c r="DZ54" i="33" s="1"/>
  <c r="EA55" i="33" s="1"/>
  <c r="EB56" i="33" s="1"/>
  <c r="CV24" i="34"/>
  <c r="CW25" i="34" s="1"/>
  <c r="CX26" i="34" s="1"/>
  <c r="CY27" i="34" s="1"/>
  <c r="CZ28" i="34" s="1"/>
  <c r="DA29" i="34" s="1"/>
  <c r="DB30" i="34" s="1"/>
  <c r="DC31" i="34" s="1"/>
  <c r="DD32" i="34" s="1"/>
  <c r="DE33" i="34" s="1"/>
  <c r="DF34" i="34" s="1"/>
  <c r="DG35" i="34" s="1"/>
  <c r="DH36" i="34" s="1"/>
  <c r="DI37" i="34" s="1"/>
  <c r="DJ38" i="34" s="1"/>
  <c r="DK39" i="34" s="1"/>
  <c r="DL40" i="34" s="1"/>
  <c r="DM41" i="34" s="1"/>
  <c r="DN42" i="34" s="1"/>
  <c r="DO43" i="34" s="1"/>
  <c r="DP44" i="34" s="1"/>
  <c r="DQ45" i="34" s="1"/>
  <c r="DR46" i="34" s="1"/>
  <c r="DS47" i="34" s="1"/>
  <c r="DT48" i="34" s="1"/>
  <c r="DU49" i="34" s="1"/>
  <c r="DV50" i="34" s="1"/>
  <c r="DW51" i="34" s="1"/>
  <c r="DX52" i="34" s="1"/>
  <c r="DY53" i="34" s="1"/>
  <c r="DZ54" i="34" s="1"/>
  <c r="EA55" i="34" s="1"/>
  <c r="EB56" i="34" s="1"/>
  <c r="D21" i="37"/>
  <c r="E22" i="37" s="1"/>
  <c r="D21" i="36"/>
  <c r="E22" i="36" s="1"/>
  <c r="D21" i="33"/>
  <c r="E22" i="33" s="1"/>
  <c r="F23" i="33" s="1"/>
  <c r="G24" i="33" s="1"/>
  <c r="H25" i="33" s="1"/>
  <c r="I26" i="33" s="1"/>
  <c r="J27" i="33" s="1"/>
  <c r="K28" i="33" s="1"/>
  <c r="L29" i="33" s="1"/>
  <c r="M30" i="33" s="1"/>
  <c r="N31" i="33" s="1"/>
  <c r="O32" i="33" s="1"/>
  <c r="P33" i="33" s="1"/>
  <c r="Q34" i="33" s="1"/>
  <c r="R35" i="33" s="1"/>
  <c r="S36" i="33" s="1"/>
  <c r="T37" i="33" s="1"/>
  <c r="U38" i="33" s="1"/>
  <c r="V39" i="33" s="1"/>
  <c r="W40" i="33" s="1"/>
  <c r="X41" i="33" s="1"/>
  <c r="Y42" i="33" s="1"/>
  <c r="Z43" i="33" s="1"/>
  <c r="AA44" i="33" s="1"/>
  <c r="AB45" i="33" s="1"/>
  <c r="AC46" i="33" s="1"/>
  <c r="AD47" i="33" s="1"/>
  <c r="AE48" i="33" s="1"/>
  <c r="AF49" i="33" s="1"/>
  <c r="AG50" i="33" s="1"/>
  <c r="AH51" i="33" s="1"/>
  <c r="AI52" i="33" s="1"/>
  <c r="AJ53" i="33" s="1"/>
  <c r="AK54" i="33" s="1"/>
  <c r="AL55" i="33" s="1"/>
  <c r="AM56" i="33" s="1"/>
  <c r="D21" i="34"/>
  <c r="E22" i="34" s="1"/>
  <c r="F23" i="34" s="1"/>
  <c r="G24" i="34" s="1"/>
  <c r="H25" i="34" s="1"/>
  <c r="I26" i="34" s="1"/>
  <c r="J27" i="34" s="1"/>
  <c r="K28" i="34" s="1"/>
  <c r="L29" i="34" s="1"/>
  <c r="M30" i="34" s="1"/>
  <c r="N31" i="34" s="1"/>
  <c r="O32" i="34" s="1"/>
  <c r="P33" i="34" s="1"/>
  <c r="Q34" i="34" s="1"/>
  <c r="R35" i="34" s="1"/>
  <c r="S36" i="34" s="1"/>
  <c r="T37" i="34" s="1"/>
  <c r="U38" i="34" s="1"/>
  <c r="V39" i="34" s="1"/>
  <c r="W40" i="34" s="1"/>
  <c r="X41" i="34" s="1"/>
  <c r="Y42" i="34" s="1"/>
  <c r="Z43" i="34" s="1"/>
  <c r="AA44" i="34" s="1"/>
  <c r="AB45" i="34" s="1"/>
  <c r="AC46" i="34" s="1"/>
  <c r="AD47" i="34" s="1"/>
  <c r="AE48" i="34" s="1"/>
  <c r="AF49" i="34" s="1"/>
  <c r="AG50" i="34" s="1"/>
  <c r="AH51" i="34" s="1"/>
  <c r="AI52" i="34" s="1"/>
  <c r="AJ53" i="34" s="1"/>
  <c r="AK54" i="34" s="1"/>
  <c r="AL55" i="34" s="1"/>
  <c r="AM56" i="34" s="1"/>
  <c r="BA19" i="37"/>
  <c r="BB20" i="37" s="1"/>
  <c r="BA19" i="36"/>
  <c r="BB20" i="36" s="1"/>
  <c r="BA19" i="34"/>
  <c r="BB20" i="34" s="1"/>
  <c r="BC21" i="34" s="1"/>
  <c r="BD22" i="34" s="1"/>
  <c r="BE23" i="34" s="1"/>
  <c r="BF24" i="34" s="1"/>
  <c r="BG25" i="34" s="1"/>
  <c r="BH26" i="34" s="1"/>
  <c r="BI27" i="34" s="1"/>
  <c r="BJ28" i="34" s="1"/>
  <c r="BK29" i="34" s="1"/>
  <c r="BL30" i="34" s="1"/>
  <c r="BM31" i="34" s="1"/>
  <c r="BN32" i="34" s="1"/>
  <c r="BO33" i="34" s="1"/>
  <c r="BP34" i="34" s="1"/>
  <c r="BQ35" i="34" s="1"/>
  <c r="BR36" i="34" s="1"/>
  <c r="BS37" i="34" s="1"/>
  <c r="BT38" i="34" s="1"/>
  <c r="BU39" i="34" s="1"/>
  <c r="BV40" i="34" s="1"/>
  <c r="BW41" i="34" s="1"/>
  <c r="BX42" i="34" s="1"/>
  <c r="BY43" i="34" s="1"/>
  <c r="BZ44" i="34" s="1"/>
  <c r="CA45" i="34" s="1"/>
  <c r="CB46" i="34" s="1"/>
  <c r="CC47" i="34" s="1"/>
  <c r="CD48" i="34" s="1"/>
  <c r="CE49" i="34" s="1"/>
  <c r="CF50" i="34" s="1"/>
  <c r="CG51" i="34" s="1"/>
  <c r="CH52" i="34" s="1"/>
  <c r="CI53" i="34" s="1"/>
  <c r="CJ54" i="34" s="1"/>
  <c r="CK55" i="34" s="1"/>
  <c r="CL56" i="34" s="1"/>
  <c r="BA19" i="33"/>
  <c r="BB20" i="33" s="1"/>
  <c r="BC21" i="33" s="1"/>
  <c r="BD22" i="33" s="1"/>
  <c r="BE23" i="33" s="1"/>
  <c r="BF24" i="33" s="1"/>
  <c r="BG25" i="33" s="1"/>
  <c r="BH26" i="33" s="1"/>
  <c r="BI27" i="33" s="1"/>
  <c r="BJ28" i="33" s="1"/>
  <c r="BK29" i="33" s="1"/>
  <c r="BL30" i="33" s="1"/>
  <c r="BM31" i="33" s="1"/>
  <c r="BN32" i="33" s="1"/>
  <c r="BO33" i="33" s="1"/>
  <c r="BP34" i="33" s="1"/>
  <c r="BQ35" i="33" s="1"/>
  <c r="BR36" i="33" s="1"/>
  <c r="BS37" i="33" s="1"/>
  <c r="BT38" i="33" s="1"/>
  <c r="BU39" i="33" s="1"/>
  <c r="BV40" i="33" s="1"/>
  <c r="BW41" i="33" s="1"/>
  <c r="BX42" i="33" s="1"/>
  <c r="BY43" i="33" s="1"/>
  <c r="BZ44" i="33" s="1"/>
  <c r="CA45" i="33" s="1"/>
  <c r="CB46" i="33" s="1"/>
  <c r="CC47" i="33" s="1"/>
  <c r="CD48" i="33" s="1"/>
  <c r="CE49" i="33" s="1"/>
  <c r="CF50" i="33" s="1"/>
  <c r="CG51" i="33" s="1"/>
  <c r="CH52" i="33" s="1"/>
  <c r="CI53" i="33" s="1"/>
  <c r="CJ54" i="33" s="1"/>
  <c r="CK55" i="33" s="1"/>
  <c r="CL56" i="33" s="1"/>
  <c r="BA23" i="37"/>
  <c r="BB24" i="37" s="1"/>
  <c r="BC25" i="37" s="1"/>
  <c r="BD26" i="37" s="1"/>
  <c r="BE27" i="37" s="1"/>
  <c r="BF28" i="37" s="1"/>
  <c r="BG29" i="37" s="1"/>
  <c r="BH30" i="37" s="1"/>
  <c r="BI31" i="37" s="1"/>
  <c r="BJ32" i="37" s="1"/>
  <c r="BK33" i="37" s="1"/>
  <c r="BL34" i="37" s="1"/>
  <c r="BM35" i="37" s="1"/>
  <c r="BN36" i="37" s="1"/>
  <c r="BO37" i="37" s="1"/>
  <c r="BP38" i="37" s="1"/>
  <c r="BQ39" i="37" s="1"/>
  <c r="BR40" i="37" s="1"/>
  <c r="BS41" i="37" s="1"/>
  <c r="BT42" i="37" s="1"/>
  <c r="BU43" i="37" s="1"/>
  <c r="BV44" i="37" s="1"/>
  <c r="BW45" i="37" s="1"/>
  <c r="BX46" i="37" s="1"/>
  <c r="BY47" i="37" s="1"/>
  <c r="BZ48" i="37" s="1"/>
  <c r="CA49" i="37" s="1"/>
  <c r="CB50" i="37" s="1"/>
  <c r="CC51" i="37" s="1"/>
  <c r="CD52" i="37" s="1"/>
  <c r="CE53" i="37" s="1"/>
  <c r="CF54" i="37" s="1"/>
  <c r="CG55" i="37" s="1"/>
  <c r="CH56" i="37" s="1"/>
  <c r="BA23" i="36"/>
  <c r="BB24" i="36" s="1"/>
  <c r="BA23" i="34"/>
  <c r="BB24" i="34" s="1"/>
  <c r="BC25" i="34" s="1"/>
  <c r="BD26" i="34" s="1"/>
  <c r="BE27" i="34" s="1"/>
  <c r="BF28" i="34" s="1"/>
  <c r="BG29" i="34" s="1"/>
  <c r="BH30" i="34" s="1"/>
  <c r="BI31" i="34" s="1"/>
  <c r="BJ32" i="34" s="1"/>
  <c r="BK33" i="34" s="1"/>
  <c r="BL34" i="34" s="1"/>
  <c r="BM35" i="34" s="1"/>
  <c r="BN36" i="34" s="1"/>
  <c r="BO37" i="34" s="1"/>
  <c r="BP38" i="34" s="1"/>
  <c r="BQ39" i="34" s="1"/>
  <c r="BR40" i="34" s="1"/>
  <c r="BS41" i="34" s="1"/>
  <c r="BT42" i="34" s="1"/>
  <c r="BU43" i="34" s="1"/>
  <c r="BV44" i="34" s="1"/>
  <c r="BW45" i="34" s="1"/>
  <c r="BX46" i="34" s="1"/>
  <c r="BY47" i="34" s="1"/>
  <c r="BZ48" i="34" s="1"/>
  <c r="CA49" i="34" s="1"/>
  <c r="CB50" i="34" s="1"/>
  <c r="CC51" i="34" s="1"/>
  <c r="CD52" i="34" s="1"/>
  <c r="CE53" i="34" s="1"/>
  <c r="CF54" i="34" s="1"/>
  <c r="CG55" i="34" s="1"/>
  <c r="CH56" i="34" s="1"/>
  <c r="BA23" i="33"/>
  <c r="BB24" i="33" s="1"/>
  <c r="BC25" i="33" s="1"/>
  <c r="BD26" i="33" s="1"/>
  <c r="BE27" i="33" s="1"/>
  <c r="BF28" i="33" s="1"/>
  <c r="BG29" i="33" s="1"/>
  <c r="BH30" i="33" s="1"/>
  <c r="BI31" i="33" s="1"/>
  <c r="BJ32" i="33" s="1"/>
  <c r="BK33" i="33" s="1"/>
  <c r="BL34" i="33" s="1"/>
  <c r="BM35" i="33" s="1"/>
  <c r="BN36" i="33" s="1"/>
  <c r="BO37" i="33" s="1"/>
  <c r="BP38" i="33" s="1"/>
  <c r="BQ39" i="33" s="1"/>
  <c r="BR40" i="33" s="1"/>
  <c r="BS41" i="33" s="1"/>
  <c r="BT42" i="33" s="1"/>
  <c r="BU43" i="33" s="1"/>
  <c r="BV44" i="33" s="1"/>
  <c r="BW45" i="33" s="1"/>
  <c r="BX46" i="33" s="1"/>
  <c r="BY47" i="33" s="1"/>
  <c r="BZ48" i="33" s="1"/>
  <c r="CA49" i="33" s="1"/>
  <c r="CB50" i="33" s="1"/>
  <c r="CC51" i="33" s="1"/>
  <c r="CD52" i="33" s="1"/>
  <c r="CE53" i="33" s="1"/>
  <c r="CF54" i="33" s="1"/>
  <c r="CG55" i="33" s="1"/>
  <c r="CH56" i="33" s="1"/>
  <c r="F19" i="37"/>
  <c r="G20" i="37" s="1"/>
  <c r="H21" i="37" s="1"/>
  <c r="I22" i="37" s="1"/>
  <c r="J23" i="37" s="1"/>
  <c r="K24" i="37" s="1"/>
  <c r="L25" i="37" s="1"/>
  <c r="M26" i="37" s="1"/>
  <c r="N27" i="37" s="1"/>
  <c r="O28" i="37" s="1"/>
  <c r="P29" i="37" s="1"/>
  <c r="Q30" i="37" s="1"/>
  <c r="R31" i="37" s="1"/>
  <c r="S32" i="37" s="1"/>
  <c r="T33" i="37" s="1"/>
  <c r="U34" i="37" s="1"/>
  <c r="V35" i="37" s="1"/>
  <c r="W36" i="37" s="1"/>
  <c r="X37" i="37" s="1"/>
  <c r="Y38" i="37" s="1"/>
  <c r="Z39" i="37" s="1"/>
  <c r="AA40" i="37" s="1"/>
  <c r="AB41" i="37" s="1"/>
  <c r="AC42" i="37" s="1"/>
  <c r="AD43" i="37" s="1"/>
  <c r="AE44" i="37" s="1"/>
  <c r="AF45" i="37" s="1"/>
  <c r="AG46" i="37" s="1"/>
  <c r="AH47" i="37" s="1"/>
  <c r="AI48" i="37" s="1"/>
  <c r="AJ49" i="37" s="1"/>
  <c r="AK50" i="37" s="1"/>
  <c r="AL51" i="37" s="1"/>
  <c r="AM52" i="37" s="1"/>
  <c r="AN53" i="37" s="1"/>
  <c r="AO54" i="37" s="1"/>
  <c r="AP55" i="37" s="1"/>
  <c r="AQ56" i="37" s="1"/>
  <c r="D18" i="37"/>
  <c r="E19" i="37" s="1"/>
  <c r="D18" i="36"/>
  <c r="E19" i="36" s="1"/>
  <c r="D18" i="34"/>
  <c r="E19" i="34" s="1"/>
  <c r="F20" i="34" s="1"/>
  <c r="G21" i="34" s="1"/>
  <c r="H22" i="34" s="1"/>
  <c r="I23" i="34" s="1"/>
  <c r="J24" i="34" s="1"/>
  <c r="K25" i="34" s="1"/>
  <c r="L26" i="34" s="1"/>
  <c r="M27" i="34" s="1"/>
  <c r="N28" i="34" s="1"/>
  <c r="O29" i="34" s="1"/>
  <c r="P30" i="34" s="1"/>
  <c r="Q31" i="34" s="1"/>
  <c r="R32" i="34" s="1"/>
  <c r="S33" i="34" s="1"/>
  <c r="T34" i="34" s="1"/>
  <c r="U35" i="34" s="1"/>
  <c r="V36" i="34" s="1"/>
  <c r="W37" i="34" s="1"/>
  <c r="X38" i="34" s="1"/>
  <c r="Y39" i="34" s="1"/>
  <c r="Z40" i="34" s="1"/>
  <c r="AA41" i="34" s="1"/>
  <c r="AB42" i="34" s="1"/>
  <c r="AC43" i="34" s="1"/>
  <c r="AD44" i="34" s="1"/>
  <c r="AE45" i="34" s="1"/>
  <c r="AF46" i="34" s="1"/>
  <c r="AG47" i="34" s="1"/>
  <c r="AH48" i="34" s="1"/>
  <c r="AI49" i="34" s="1"/>
  <c r="AJ50" i="34" s="1"/>
  <c r="AK51" i="34" s="1"/>
  <c r="AL52" i="34" s="1"/>
  <c r="AM53" i="34" s="1"/>
  <c r="AN54" i="34" s="1"/>
  <c r="AO55" i="34" s="1"/>
  <c r="AP56" i="34" s="1"/>
  <c r="D18" i="33"/>
  <c r="E19" i="33" s="1"/>
  <c r="F20" i="33" s="1"/>
  <c r="BA16" i="37"/>
  <c r="BB17" i="37" s="1"/>
  <c r="BA16" i="36"/>
  <c r="BB17" i="36" s="1"/>
  <c r="BA16" i="34"/>
  <c r="BB17" i="34" s="1"/>
  <c r="BC18" i="34" s="1"/>
  <c r="BD19" i="34" s="1"/>
  <c r="BE20" i="34" s="1"/>
  <c r="BF21" i="34" s="1"/>
  <c r="BG22" i="34" s="1"/>
  <c r="BH23" i="34" s="1"/>
  <c r="BI24" i="34" s="1"/>
  <c r="BJ25" i="34" s="1"/>
  <c r="BK26" i="34" s="1"/>
  <c r="BL27" i="34" s="1"/>
  <c r="BM28" i="34" s="1"/>
  <c r="BN29" i="34" s="1"/>
  <c r="BO30" i="34" s="1"/>
  <c r="BP31" i="34" s="1"/>
  <c r="BQ32" i="34" s="1"/>
  <c r="BR33" i="34" s="1"/>
  <c r="BS34" i="34" s="1"/>
  <c r="BT35" i="34" s="1"/>
  <c r="BU36" i="34" s="1"/>
  <c r="BV37" i="34" s="1"/>
  <c r="BW38" i="34" s="1"/>
  <c r="BX39" i="34" s="1"/>
  <c r="BY40" i="34" s="1"/>
  <c r="BZ41" i="34" s="1"/>
  <c r="CA42" i="34" s="1"/>
  <c r="CB43" i="34" s="1"/>
  <c r="CC44" i="34" s="1"/>
  <c r="CD45" i="34" s="1"/>
  <c r="CE46" i="34" s="1"/>
  <c r="CF47" i="34" s="1"/>
  <c r="CG48" i="34" s="1"/>
  <c r="CH49" i="34" s="1"/>
  <c r="CI50" i="34" s="1"/>
  <c r="CJ51" i="34" s="1"/>
  <c r="CK52" i="34" s="1"/>
  <c r="CL53" i="34" s="1"/>
  <c r="CM54" i="34" s="1"/>
  <c r="CN55" i="34" s="1"/>
  <c r="CO56" i="34" s="1"/>
  <c r="BA16" i="33"/>
  <c r="BB17" i="33" s="1"/>
  <c r="BC18" i="33" s="1"/>
  <c r="BD19" i="33" s="1"/>
  <c r="BE20" i="33" s="1"/>
  <c r="BF21" i="33" s="1"/>
  <c r="BG22" i="33" s="1"/>
  <c r="BH23" i="33" s="1"/>
  <c r="BI24" i="33" s="1"/>
  <c r="BJ25" i="33" s="1"/>
  <c r="BK26" i="33" s="1"/>
  <c r="BL27" i="33" s="1"/>
  <c r="BM28" i="33" s="1"/>
  <c r="BN29" i="33" s="1"/>
  <c r="BO30" i="33" s="1"/>
  <c r="BP31" i="33" s="1"/>
  <c r="BQ32" i="33" s="1"/>
  <c r="BR33" i="33" s="1"/>
  <c r="BS34" i="33" s="1"/>
  <c r="BT35" i="33" s="1"/>
  <c r="BU36" i="33" s="1"/>
  <c r="BV37" i="33" s="1"/>
  <c r="BW38" i="33" s="1"/>
  <c r="BX39" i="33" s="1"/>
  <c r="BY40" i="33" s="1"/>
  <c r="BZ41" i="33" s="1"/>
  <c r="CA42" i="33" s="1"/>
  <c r="CB43" i="33" s="1"/>
  <c r="CC44" i="33" s="1"/>
  <c r="CD45" i="33" s="1"/>
  <c r="CE46" i="33" s="1"/>
  <c r="CF47" i="33" s="1"/>
  <c r="CG48" i="33" s="1"/>
  <c r="CH49" i="33" s="1"/>
  <c r="CI50" i="33" s="1"/>
  <c r="CJ51" i="33" s="1"/>
  <c r="CK52" i="33" s="1"/>
  <c r="CL53" i="33" s="1"/>
  <c r="CM54" i="33" s="1"/>
  <c r="CN55" i="33" s="1"/>
  <c r="CO56" i="33" s="1"/>
  <c r="BA20" i="37"/>
  <c r="BB21" i="37" s="1"/>
  <c r="BC22" i="37" s="1"/>
  <c r="BD23" i="37" s="1"/>
  <c r="BE24" i="37" s="1"/>
  <c r="BF25" i="37" s="1"/>
  <c r="BG26" i="37" s="1"/>
  <c r="BH27" i="37" s="1"/>
  <c r="BI28" i="37" s="1"/>
  <c r="BJ29" i="37" s="1"/>
  <c r="BK30" i="37" s="1"/>
  <c r="BL31" i="37" s="1"/>
  <c r="BM32" i="37" s="1"/>
  <c r="BN33" i="37" s="1"/>
  <c r="BO34" i="37" s="1"/>
  <c r="BP35" i="37" s="1"/>
  <c r="BQ36" i="37" s="1"/>
  <c r="BR37" i="37" s="1"/>
  <c r="BS38" i="37" s="1"/>
  <c r="BT39" i="37" s="1"/>
  <c r="BU40" i="37" s="1"/>
  <c r="BV41" i="37" s="1"/>
  <c r="BW42" i="37" s="1"/>
  <c r="BX43" i="37" s="1"/>
  <c r="BY44" i="37" s="1"/>
  <c r="BZ45" i="37" s="1"/>
  <c r="CA46" i="37" s="1"/>
  <c r="CB47" i="37" s="1"/>
  <c r="CC48" i="37" s="1"/>
  <c r="CD49" i="37" s="1"/>
  <c r="CE50" i="37" s="1"/>
  <c r="CF51" i="37" s="1"/>
  <c r="CG52" i="37" s="1"/>
  <c r="CH53" i="37" s="1"/>
  <c r="CI54" i="37" s="1"/>
  <c r="CJ55" i="37" s="1"/>
  <c r="CK56" i="37" s="1"/>
  <c r="BA20" i="36"/>
  <c r="BB21" i="36" s="1"/>
  <c r="BA20" i="34"/>
  <c r="BB21" i="34" s="1"/>
  <c r="BC22" i="34" s="1"/>
  <c r="BD23" i="34" s="1"/>
  <c r="BE24" i="34" s="1"/>
  <c r="BF25" i="34" s="1"/>
  <c r="BG26" i="34" s="1"/>
  <c r="BH27" i="34" s="1"/>
  <c r="BI28" i="34" s="1"/>
  <c r="BJ29" i="34" s="1"/>
  <c r="BK30" i="34" s="1"/>
  <c r="BL31" i="34" s="1"/>
  <c r="BM32" i="34" s="1"/>
  <c r="BN33" i="34" s="1"/>
  <c r="BO34" i="34" s="1"/>
  <c r="BP35" i="34" s="1"/>
  <c r="BQ36" i="34" s="1"/>
  <c r="BR37" i="34" s="1"/>
  <c r="BS38" i="34" s="1"/>
  <c r="BT39" i="34" s="1"/>
  <c r="BU40" i="34" s="1"/>
  <c r="BV41" i="34" s="1"/>
  <c r="BW42" i="34" s="1"/>
  <c r="BX43" i="34" s="1"/>
  <c r="BY44" i="34" s="1"/>
  <c r="BZ45" i="34" s="1"/>
  <c r="CA46" i="34" s="1"/>
  <c r="CB47" i="34" s="1"/>
  <c r="CC48" i="34" s="1"/>
  <c r="CD49" i="34" s="1"/>
  <c r="CE50" i="34" s="1"/>
  <c r="CF51" i="34" s="1"/>
  <c r="CG52" i="34" s="1"/>
  <c r="CH53" i="34" s="1"/>
  <c r="CI54" i="34" s="1"/>
  <c r="CJ55" i="34" s="1"/>
  <c r="CK56" i="34" s="1"/>
  <c r="BA20" i="33"/>
  <c r="BB21" i="33" s="1"/>
  <c r="BC22" i="33" s="1"/>
  <c r="BD23" i="33" s="1"/>
  <c r="BE24" i="33" s="1"/>
  <c r="BF25" i="33" s="1"/>
  <c r="BG26" i="33" s="1"/>
  <c r="BH27" i="33" s="1"/>
  <c r="BI28" i="33" s="1"/>
  <c r="BJ29" i="33" s="1"/>
  <c r="BK30" i="33" s="1"/>
  <c r="BL31" i="33" s="1"/>
  <c r="BM32" i="33" s="1"/>
  <c r="BN33" i="33" s="1"/>
  <c r="BO34" i="33" s="1"/>
  <c r="BP35" i="33" s="1"/>
  <c r="BQ36" i="33" s="1"/>
  <c r="BR37" i="33" s="1"/>
  <c r="BS38" i="33" s="1"/>
  <c r="BT39" i="33" s="1"/>
  <c r="BU40" i="33" s="1"/>
  <c r="BV41" i="33" s="1"/>
  <c r="BW42" i="33" s="1"/>
  <c r="BX43" i="33" s="1"/>
  <c r="BY44" i="33" s="1"/>
  <c r="BZ45" i="33" s="1"/>
  <c r="CA46" i="33" s="1"/>
  <c r="CB47" i="33" s="1"/>
  <c r="CC48" i="33" s="1"/>
  <c r="CD49" i="33" s="1"/>
  <c r="CE50" i="33" s="1"/>
  <c r="CF51" i="33" s="1"/>
  <c r="CG52" i="33" s="1"/>
  <c r="CH53" i="33" s="1"/>
  <c r="CI54" i="33" s="1"/>
  <c r="CJ55" i="33" s="1"/>
  <c r="CK56" i="33" s="1"/>
  <c r="BA21" i="36"/>
  <c r="BB22" i="36" s="1"/>
  <c r="BA21" i="37"/>
  <c r="BB22" i="37" s="1"/>
  <c r="BC23" i="37" s="1"/>
  <c r="BD24" i="37" s="1"/>
  <c r="BE25" i="37" s="1"/>
  <c r="BF26" i="37" s="1"/>
  <c r="BG27" i="37" s="1"/>
  <c r="BH28" i="37" s="1"/>
  <c r="BI29" i="37" s="1"/>
  <c r="BJ30" i="37" s="1"/>
  <c r="BK31" i="37" s="1"/>
  <c r="BL32" i="37" s="1"/>
  <c r="BM33" i="37" s="1"/>
  <c r="BN34" i="37" s="1"/>
  <c r="BO35" i="37" s="1"/>
  <c r="BP36" i="37" s="1"/>
  <c r="BQ37" i="37" s="1"/>
  <c r="BR38" i="37" s="1"/>
  <c r="BS39" i="37" s="1"/>
  <c r="BT40" i="37" s="1"/>
  <c r="BU41" i="37" s="1"/>
  <c r="BV42" i="37" s="1"/>
  <c r="BW43" i="37" s="1"/>
  <c r="BX44" i="37" s="1"/>
  <c r="BY45" i="37" s="1"/>
  <c r="BZ46" i="37" s="1"/>
  <c r="CA47" i="37" s="1"/>
  <c r="CB48" i="37" s="1"/>
  <c r="CC49" i="37" s="1"/>
  <c r="CD50" i="37" s="1"/>
  <c r="CE51" i="37" s="1"/>
  <c r="CF52" i="37" s="1"/>
  <c r="CG53" i="37" s="1"/>
  <c r="CH54" i="37" s="1"/>
  <c r="CI55" i="37" s="1"/>
  <c r="CJ56" i="37" s="1"/>
  <c r="BA21" i="33"/>
  <c r="BB22" i="33" s="1"/>
  <c r="BC23" i="33" s="1"/>
  <c r="BD24" i="33" s="1"/>
  <c r="BE25" i="33" s="1"/>
  <c r="BF26" i="33" s="1"/>
  <c r="BG27" i="33" s="1"/>
  <c r="BH28" i="33" s="1"/>
  <c r="BI29" i="33" s="1"/>
  <c r="BJ30" i="33" s="1"/>
  <c r="BK31" i="33" s="1"/>
  <c r="BL32" i="33" s="1"/>
  <c r="BM33" i="33" s="1"/>
  <c r="BN34" i="33" s="1"/>
  <c r="BO35" i="33" s="1"/>
  <c r="BP36" i="33" s="1"/>
  <c r="BQ37" i="33" s="1"/>
  <c r="BR38" i="33" s="1"/>
  <c r="BS39" i="33" s="1"/>
  <c r="BT40" i="33" s="1"/>
  <c r="BU41" i="33" s="1"/>
  <c r="BV42" i="33" s="1"/>
  <c r="BW43" i="33" s="1"/>
  <c r="BX44" i="33" s="1"/>
  <c r="BY45" i="33" s="1"/>
  <c r="BZ46" i="33" s="1"/>
  <c r="CA47" i="33" s="1"/>
  <c r="CB48" i="33" s="1"/>
  <c r="CC49" i="33" s="1"/>
  <c r="CD50" i="33" s="1"/>
  <c r="CE51" i="33" s="1"/>
  <c r="CF52" i="33" s="1"/>
  <c r="CG53" i="33" s="1"/>
  <c r="CH54" i="33" s="1"/>
  <c r="CI55" i="33" s="1"/>
  <c r="CJ56" i="33" s="1"/>
  <c r="BA21" i="34"/>
  <c r="BB22" i="34" s="1"/>
  <c r="BC23" i="34" s="1"/>
  <c r="BD24" i="34" s="1"/>
  <c r="BE25" i="34" s="1"/>
  <c r="BF26" i="34" s="1"/>
  <c r="BG27" i="34" s="1"/>
  <c r="BH28" i="34" s="1"/>
  <c r="BI29" i="34" s="1"/>
  <c r="BJ30" i="34" s="1"/>
  <c r="BK31" i="34" s="1"/>
  <c r="BL32" i="34" s="1"/>
  <c r="BM33" i="34" s="1"/>
  <c r="BN34" i="34" s="1"/>
  <c r="BO35" i="34" s="1"/>
  <c r="BP36" i="34" s="1"/>
  <c r="BQ37" i="34" s="1"/>
  <c r="BR38" i="34" s="1"/>
  <c r="BS39" i="34" s="1"/>
  <c r="BT40" i="34" s="1"/>
  <c r="BU41" i="34" s="1"/>
  <c r="BV42" i="34" s="1"/>
  <c r="BW43" i="34" s="1"/>
  <c r="BX44" i="34" s="1"/>
  <c r="BY45" i="34" s="1"/>
  <c r="BZ46" i="34" s="1"/>
  <c r="CA47" i="34" s="1"/>
  <c r="CB48" i="34" s="1"/>
  <c r="CC49" i="34" s="1"/>
  <c r="CD50" i="34" s="1"/>
  <c r="CE51" i="34" s="1"/>
  <c r="CF52" i="34" s="1"/>
  <c r="CG53" i="34" s="1"/>
  <c r="CH54" i="34" s="1"/>
  <c r="CI55" i="34" s="1"/>
  <c r="CJ56" i="34" s="1"/>
  <c r="CV19" i="37"/>
  <c r="CW20" i="37" s="1"/>
  <c r="CX21" i="37" s="1"/>
  <c r="CY22" i="37" s="1"/>
  <c r="CZ23" i="37" s="1"/>
  <c r="DA24" i="37" s="1"/>
  <c r="DB25" i="37" s="1"/>
  <c r="DC26" i="37" s="1"/>
  <c r="DD27" i="37" s="1"/>
  <c r="DE28" i="37" s="1"/>
  <c r="DF29" i="37" s="1"/>
  <c r="DG30" i="37" s="1"/>
  <c r="DH31" i="37" s="1"/>
  <c r="DI32" i="37" s="1"/>
  <c r="DJ33" i="37" s="1"/>
  <c r="DK34" i="37" s="1"/>
  <c r="DL35" i="37" s="1"/>
  <c r="DM36" i="37" s="1"/>
  <c r="DN37" i="37" s="1"/>
  <c r="DO38" i="37" s="1"/>
  <c r="DP39" i="37" s="1"/>
  <c r="DQ40" i="37" s="1"/>
  <c r="DR41" i="37" s="1"/>
  <c r="DS42" i="37" s="1"/>
  <c r="DT43" i="37" s="1"/>
  <c r="DU44" i="37" s="1"/>
  <c r="DV45" i="37" s="1"/>
  <c r="DW46" i="37" s="1"/>
  <c r="DX47" i="37" s="1"/>
  <c r="DY48" i="37" s="1"/>
  <c r="DZ49" i="37" s="1"/>
  <c r="EA50" i="37" s="1"/>
  <c r="EB51" i="37" s="1"/>
  <c r="EC52" i="37" s="1"/>
  <c r="ED53" i="37" s="1"/>
  <c r="EE54" i="37" s="1"/>
  <c r="EF55" i="37" s="1"/>
  <c r="EG56" i="37" s="1"/>
  <c r="CV19" i="36"/>
  <c r="CW20" i="36" s="1"/>
  <c r="CV19" i="33"/>
  <c r="CW20" i="33" s="1"/>
  <c r="CX21" i="33" s="1"/>
  <c r="CY22" i="33" s="1"/>
  <c r="CZ23" i="33" s="1"/>
  <c r="DA24" i="33" s="1"/>
  <c r="DB25" i="33" s="1"/>
  <c r="DC26" i="33" s="1"/>
  <c r="DD27" i="33" s="1"/>
  <c r="DE28" i="33" s="1"/>
  <c r="DF29" i="33" s="1"/>
  <c r="DG30" i="33" s="1"/>
  <c r="DH31" i="33" s="1"/>
  <c r="DI32" i="33" s="1"/>
  <c r="DJ33" i="33" s="1"/>
  <c r="DK34" i="33" s="1"/>
  <c r="DL35" i="33" s="1"/>
  <c r="DM36" i="33" s="1"/>
  <c r="DN37" i="33" s="1"/>
  <c r="DO38" i="33" s="1"/>
  <c r="DP39" i="33" s="1"/>
  <c r="DQ40" i="33" s="1"/>
  <c r="DR41" i="33" s="1"/>
  <c r="DS42" i="33" s="1"/>
  <c r="DT43" i="33" s="1"/>
  <c r="DU44" i="33" s="1"/>
  <c r="DV45" i="33" s="1"/>
  <c r="DW46" i="33" s="1"/>
  <c r="DX47" i="33" s="1"/>
  <c r="DY48" i="33" s="1"/>
  <c r="DZ49" i="33" s="1"/>
  <c r="EA50" i="33" s="1"/>
  <c r="EB51" i="33" s="1"/>
  <c r="EC52" i="33" s="1"/>
  <c r="ED53" i="33" s="1"/>
  <c r="EE54" i="33" s="1"/>
  <c r="EF55" i="33" s="1"/>
  <c r="EG56" i="33" s="1"/>
  <c r="CV19" i="34"/>
  <c r="CW20" i="34" s="1"/>
  <c r="CX21" i="34" s="1"/>
  <c r="CY22" i="34" s="1"/>
  <c r="CZ23" i="34" s="1"/>
  <c r="DA24" i="34" s="1"/>
  <c r="DB25" i="34" s="1"/>
  <c r="DC26" i="34" s="1"/>
  <c r="DD27" i="34" s="1"/>
  <c r="DE28" i="34" s="1"/>
  <c r="DF29" i="34" s="1"/>
  <c r="DG30" i="34" s="1"/>
  <c r="DH31" i="34" s="1"/>
  <c r="DI32" i="34" s="1"/>
  <c r="DJ33" i="34" s="1"/>
  <c r="DK34" i="34" s="1"/>
  <c r="DL35" i="34" s="1"/>
  <c r="DM36" i="34" s="1"/>
  <c r="DN37" i="34" s="1"/>
  <c r="DO38" i="34" s="1"/>
  <c r="DP39" i="34" s="1"/>
  <c r="DQ40" i="34" s="1"/>
  <c r="DR41" i="34" s="1"/>
  <c r="DS42" i="34" s="1"/>
  <c r="DT43" i="34" s="1"/>
  <c r="DU44" i="34" s="1"/>
  <c r="DV45" i="34" s="1"/>
  <c r="DW46" i="34" s="1"/>
  <c r="DX47" i="34" s="1"/>
  <c r="DY48" i="34" s="1"/>
  <c r="DZ49" i="34" s="1"/>
  <c r="EA50" i="34" s="1"/>
  <c r="EB51" i="34" s="1"/>
  <c r="EC52" i="34" s="1"/>
  <c r="ED53" i="34" s="1"/>
  <c r="EE54" i="34" s="1"/>
  <c r="EF55" i="34" s="1"/>
  <c r="EG56" i="34" s="1"/>
  <c r="CV23" i="36"/>
  <c r="CW24" i="36" s="1"/>
  <c r="CV23" i="37"/>
  <c r="CW24" i="37" s="1"/>
  <c r="CX25" i="37" s="1"/>
  <c r="CY26" i="37" s="1"/>
  <c r="CZ27" i="37" s="1"/>
  <c r="CV23" i="33"/>
  <c r="CW24" i="33" s="1"/>
  <c r="CX25" i="33" s="1"/>
  <c r="CV23" i="34"/>
  <c r="CW24" i="34" s="1"/>
  <c r="CX25" i="34" s="1"/>
  <c r="CY26" i="34" s="1"/>
  <c r="CZ27" i="34" s="1"/>
  <c r="DA28" i="34" s="1"/>
  <c r="DB29" i="34" s="1"/>
  <c r="DC30" i="34" s="1"/>
  <c r="DD31" i="34" s="1"/>
  <c r="DE32" i="34" s="1"/>
  <c r="DF33" i="34" s="1"/>
  <c r="DG34" i="34" s="1"/>
  <c r="DH35" i="34" s="1"/>
  <c r="DI36" i="34" s="1"/>
  <c r="DJ37" i="34" s="1"/>
  <c r="DK38" i="34" s="1"/>
  <c r="DL39" i="34" s="1"/>
  <c r="DM40" i="34" s="1"/>
  <c r="DN41" i="34" s="1"/>
  <c r="DO42" i="34" s="1"/>
  <c r="DP43" i="34" s="1"/>
  <c r="DQ44" i="34" s="1"/>
  <c r="DR45" i="34" s="1"/>
  <c r="DS46" i="34" s="1"/>
  <c r="DT47" i="34" s="1"/>
  <c r="DU48" i="34" s="1"/>
  <c r="DV49" i="34" s="1"/>
  <c r="DW50" i="34" s="1"/>
  <c r="DX51" i="34" s="1"/>
  <c r="DY52" i="34" s="1"/>
  <c r="DZ53" i="34" s="1"/>
  <c r="EA54" i="34" s="1"/>
  <c r="EB55" i="34" s="1"/>
  <c r="EC56" i="34" s="1"/>
  <c r="D22" i="37"/>
  <c r="E23" i="37" s="1"/>
  <c r="D22" i="36"/>
  <c r="E23" i="36" s="1"/>
  <c r="D22" i="34"/>
  <c r="E23" i="34" s="1"/>
  <c r="F24" i="34" s="1"/>
  <c r="G25" i="34" s="1"/>
  <c r="H26" i="34" s="1"/>
  <c r="I27" i="34" s="1"/>
  <c r="J28" i="34" s="1"/>
  <c r="K29" i="34" s="1"/>
  <c r="L30" i="34" s="1"/>
  <c r="M31" i="34" s="1"/>
  <c r="N32" i="34" s="1"/>
  <c r="O33" i="34" s="1"/>
  <c r="P34" i="34" s="1"/>
  <c r="Q35" i="34" s="1"/>
  <c r="R36" i="34" s="1"/>
  <c r="S37" i="34" s="1"/>
  <c r="T38" i="34" s="1"/>
  <c r="U39" i="34" s="1"/>
  <c r="V40" i="34" s="1"/>
  <c r="W41" i="34" s="1"/>
  <c r="X42" i="34" s="1"/>
  <c r="Y43" i="34" s="1"/>
  <c r="Z44" i="34" s="1"/>
  <c r="AA45" i="34" s="1"/>
  <c r="AB46" i="34" s="1"/>
  <c r="AC47" i="34" s="1"/>
  <c r="AD48" i="34" s="1"/>
  <c r="AE49" i="34" s="1"/>
  <c r="AF50" i="34" s="1"/>
  <c r="AG51" i="34" s="1"/>
  <c r="AH52" i="34" s="1"/>
  <c r="AI53" i="34" s="1"/>
  <c r="AJ54" i="34" s="1"/>
  <c r="AK55" i="34" s="1"/>
  <c r="AL56" i="34" s="1"/>
  <c r="D22" i="33"/>
  <c r="E23" i="33" s="1"/>
  <c r="F24" i="33" s="1"/>
  <c r="G25" i="33" s="1"/>
  <c r="H26" i="33" s="1"/>
  <c r="I27" i="33" s="1"/>
  <c r="J28" i="33" s="1"/>
  <c r="K29" i="33" s="1"/>
  <c r="L30" i="33" s="1"/>
  <c r="M31" i="33" s="1"/>
  <c r="N32" i="33" s="1"/>
  <c r="O33" i="33" s="1"/>
  <c r="P34" i="33" s="1"/>
  <c r="Q35" i="33" s="1"/>
  <c r="R36" i="33" s="1"/>
  <c r="S37" i="33" s="1"/>
  <c r="T38" i="33" s="1"/>
  <c r="U39" i="33" s="1"/>
  <c r="V40" i="33" s="1"/>
  <c r="W41" i="33" s="1"/>
  <c r="X42" i="33" s="1"/>
  <c r="Y43" i="33" s="1"/>
  <c r="Z44" i="33" s="1"/>
  <c r="AA45" i="33" s="1"/>
  <c r="AB46" i="33" s="1"/>
  <c r="AC47" i="33" s="1"/>
  <c r="AD48" i="33" s="1"/>
  <c r="AE49" i="33" s="1"/>
  <c r="AF50" i="33" s="1"/>
  <c r="AG51" i="33" s="1"/>
  <c r="AH52" i="33" s="1"/>
  <c r="AI53" i="33" s="1"/>
  <c r="AJ54" i="33" s="1"/>
  <c r="AK55" i="33" s="1"/>
  <c r="AL56" i="33" s="1"/>
  <c r="D25" i="36"/>
  <c r="E26" i="36" s="1"/>
  <c r="D25" i="37"/>
  <c r="E26" i="37" s="1"/>
  <c r="D25" i="34"/>
  <c r="E26" i="34" s="1"/>
  <c r="F27" i="34" s="1"/>
  <c r="G28" i="34" s="1"/>
  <c r="H29" i="34" s="1"/>
  <c r="I30" i="34" s="1"/>
  <c r="J31" i="34" s="1"/>
  <c r="K32" i="34" s="1"/>
  <c r="L33" i="34" s="1"/>
  <c r="M34" i="34" s="1"/>
  <c r="N35" i="34" s="1"/>
  <c r="O36" i="34" s="1"/>
  <c r="P37" i="34" s="1"/>
  <c r="Q38" i="34" s="1"/>
  <c r="R39" i="34" s="1"/>
  <c r="S40" i="34" s="1"/>
  <c r="T41" i="34" s="1"/>
  <c r="U42" i="34" s="1"/>
  <c r="V43" i="34" s="1"/>
  <c r="W44" i="34" s="1"/>
  <c r="X45" i="34" s="1"/>
  <c r="Y46" i="34" s="1"/>
  <c r="Z47" i="34" s="1"/>
  <c r="AA48" i="34" s="1"/>
  <c r="AB49" i="34" s="1"/>
  <c r="AC50" i="34" s="1"/>
  <c r="AD51" i="34" s="1"/>
  <c r="AE52" i="34" s="1"/>
  <c r="AF53" i="34" s="1"/>
  <c r="AG54" i="34" s="1"/>
  <c r="AH55" i="34" s="1"/>
  <c r="AI56" i="34" s="1"/>
  <c r="D25" i="33"/>
  <c r="E26" i="33" s="1"/>
  <c r="F27" i="33" s="1"/>
  <c r="G28" i="33" s="1"/>
  <c r="H29" i="33" s="1"/>
  <c r="I30" i="33" s="1"/>
  <c r="J31" i="33" s="1"/>
  <c r="K32" i="33" s="1"/>
  <c r="L33" i="33" s="1"/>
  <c r="M34" i="33" s="1"/>
  <c r="N35" i="33" s="1"/>
  <c r="O36" i="33" s="1"/>
  <c r="P37" i="33" s="1"/>
  <c r="Q38" i="33" s="1"/>
  <c r="R39" i="33" s="1"/>
  <c r="S40" i="33" s="1"/>
  <c r="T41" i="33" s="1"/>
  <c r="U42" i="33" s="1"/>
  <c r="V43" i="33" s="1"/>
  <c r="W44" i="33" s="1"/>
  <c r="X45" i="33" s="1"/>
  <c r="Y46" i="33" s="1"/>
  <c r="Z47" i="33" s="1"/>
  <c r="AA48" i="33" s="1"/>
  <c r="AB49" i="33" s="1"/>
  <c r="AC50" i="33" s="1"/>
  <c r="AD51" i="33" s="1"/>
  <c r="AE52" i="33" s="1"/>
  <c r="AF53" i="33" s="1"/>
  <c r="AG54" i="33" s="1"/>
  <c r="AH55" i="33" s="1"/>
  <c r="AI56" i="33" s="1"/>
  <c r="BA18" i="37"/>
  <c r="BB19" i="37" s="1"/>
  <c r="BA18" i="36"/>
  <c r="BB19" i="36" s="1"/>
  <c r="BA18" i="33"/>
  <c r="BB19" i="33" s="1"/>
  <c r="BC20" i="33" s="1"/>
  <c r="BA18" i="34"/>
  <c r="BB19" i="34" s="1"/>
  <c r="BC20" i="34" s="1"/>
  <c r="BD21" i="34" s="1"/>
  <c r="BE22" i="34" s="1"/>
  <c r="BF23" i="34" s="1"/>
  <c r="BG24" i="34" s="1"/>
  <c r="BH25" i="34" s="1"/>
  <c r="BI26" i="34" s="1"/>
  <c r="BJ27" i="34" s="1"/>
  <c r="BK28" i="34" s="1"/>
  <c r="BL29" i="34" s="1"/>
  <c r="BM30" i="34" s="1"/>
  <c r="BN31" i="34" s="1"/>
  <c r="BO32" i="34" s="1"/>
  <c r="BP33" i="34" s="1"/>
  <c r="BQ34" i="34" s="1"/>
  <c r="BR35" i="34" s="1"/>
  <c r="BS36" i="34" s="1"/>
  <c r="BT37" i="34" s="1"/>
  <c r="BU38" i="34" s="1"/>
  <c r="BV39" i="34" s="1"/>
  <c r="BW40" i="34" s="1"/>
  <c r="BX41" i="34" s="1"/>
  <c r="BY42" i="34" s="1"/>
  <c r="BZ43" i="34" s="1"/>
  <c r="CA44" i="34" s="1"/>
  <c r="CB45" i="34" s="1"/>
  <c r="CC46" i="34" s="1"/>
  <c r="CD47" i="34" s="1"/>
  <c r="CE48" i="34" s="1"/>
  <c r="CF49" i="34" s="1"/>
  <c r="CG50" i="34" s="1"/>
  <c r="CH51" i="34" s="1"/>
  <c r="CI52" i="34" s="1"/>
  <c r="CJ53" i="34" s="1"/>
  <c r="CK54" i="34" s="1"/>
  <c r="CL55" i="34" s="1"/>
  <c r="CM56" i="34" s="1"/>
  <c r="CV16" i="37"/>
  <c r="CW17" i="37" s="1"/>
  <c r="CV16" i="36"/>
  <c r="CW17" i="36" s="1"/>
  <c r="CV16" i="33"/>
  <c r="CW17" i="33" s="1"/>
  <c r="CX18" i="33" s="1"/>
  <c r="CY19" i="33" s="1"/>
  <c r="CZ20" i="33" s="1"/>
  <c r="DA21" i="33" s="1"/>
  <c r="DB22" i="33" s="1"/>
  <c r="DC23" i="33" s="1"/>
  <c r="DD24" i="33" s="1"/>
  <c r="DE25" i="33" s="1"/>
  <c r="DF26" i="33" s="1"/>
  <c r="DG27" i="33" s="1"/>
  <c r="DH28" i="33" s="1"/>
  <c r="DI29" i="33" s="1"/>
  <c r="DJ30" i="33" s="1"/>
  <c r="DK31" i="33" s="1"/>
  <c r="DL32" i="33" s="1"/>
  <c r="DM33" i="33" s="1"/>
  <c r="DN34" i="33" s="1"/>
  <c r="DO35" i="33" s="1"/>
  <c r="DP36" i="33" s="1"/>
  <c r="DQ37" i="33" s="1"/>
  <c r="DR38" i="33" s="1"/>
  <c r="DS39" i="33" s="1"/>
  <c r="DT40" i="33" s="1"/>
  <c r="DU41" i="33" s="1"/>
  <c r="DV42" i="33" s="1"/>
  <c r="DW43" i="33" s="1"/>
  <c r="DX44" i="33" s="1"/>
  <c r="DY45" i="33" s="1"/>
  <c r="DZ46" i="33" s="1"/>
  <c r="EA47" i="33" s="1"/>
  <c r="EB48" i="33" s="1"/>
  <c r="EC49" i="33" s="1"/>
  <c r="ED50" i="33" s="1"/>
  <c r="EE51" i="33" s="1"/>
  <c r="EF52" i="33" s="1"/>
  <c r="EG53" i="33" s="1"/>
  <c r="EH54" i="33" s="1"/>
  <c r="EI55" i="33" s="1"/>
  <c r="EJ56" i="33" s="1"/>
  <c r="CV16" i="34"/>
  <c r="CW17" i="34" s="1"/>
  <c r="CX18" i="34" s="1"/>
  <c r="CY19" i="34" s="1"/>
  <c r="CZ20" i="34" s="1"/>
  <c r="DA21" i="34" s="1"/>
  <c r="DB22" i="34" s="1"/>
  <c r="DC23" i="34" s="1"/>
  <c r="DD24" i="34" s="1"/>
  <c r="DE25" i="34" s="1"/>
  <c r="DF26" i="34" s="1"/>
  <c r="DG27" i="34" s="1"/>
  <c r="DH28" i="34" s="1"/>
  <c r="DI29" i="34" s="1"/>
  <c r="DJ30" i="34" s="1"/>
  <c r="DK31" i="34" s="1"/>
  <c r="DL32" i="34" s="1"/>
  <c r="DM33" i="34" s="1"/>
  <c r="DN34" i="34" s="1"/>
  <c r="DO35" i="34" s="1"/>
  <c r="DP36" i="34" s="1"/>
  <c r="DQ37" i="34" s="1"/>
  <c r="DR38" i="34" s="1"/>
  <c r="DS39" i="34" s="1"/>
  <c r="DT40" i="34" s="1"/>
  <c r="DU41" i="34" s="1"/>
  <c r="DV42" i="34" s="1"/>
  <c r="DW43" i="34" s="1"/>
  <c r="DX44" i="34" s="1"/>
  <c r="DY45" i="34" s="1"/>
  <c r="DZ46" i="34" s="1"/>
  <c r="EA47" i="34" s="1"/>
  <c r="EB48" i="34" s="1"/>
  <c r="EC49" i="34" s="1"/>
  <c r="ED50" i="34" s="1"/>
  <c r="EE51" i="34" s="1"/>
  <c r="EF52" i="34" s="1"/>
  <c r="EG53" i="34" s="1"/>
  <c r="EH54" i="34" s="1"/>
  <c r="EI55" i="34" s="1"/>
  <c r="EJ56" i="34" s="1"/>
  <c r="D20" i="37"/>
  <c r="E21" i="37" s="1"/>
  <c r="D20" i="36"/>
  <c r="E21" i="36" s="1"/>
  <c r="D20" i="34"/>
  <c r="E21" i="34" s="1"/>
  <c r="F22" i="34" s="1"/>
  <c r="G23" i="34" s="1"/>
  <c r="H24" i="34" s="1"/>
  <c r="I25" i="34" s="1"/>
  <c r="J26" i="34" s="1"/>
  <c r="K27" i="34" s="1"/>
  <c r="L28" i="34" s="1"/>
  <c r="M29" i="34" s="1"/>
  <c r="N30" i="34" s="1"/>
  <c r="O31" i="34" s="1"/>
  <c r="P32" i="34" s="1"/>
  <c r="Q33" i="34" s="1"/>
  <c r="R34" i="34" s="1"/>
  <c r="S35" i="34" s="1"/>
  <c r="T36" i="34" s="1"/>
  <c r="U37" i="34" s="1"/>
  <c r="V38" i="34" s="1"/>
  <c r="W39" i="34" s="1"/>
  <c r="X40" i="34" s="1"/>
  <c r="Y41" i="34" s="1"/>
  <c r="Z42" i="34" s="1"/>
  <c r="AA43" i="34" s="1"/>
  <c r="AB44" i="34" s="1"/>
  <c r="AC45" i="34" s="1"/>
  <c r="AD46" i="34" s="1"/>
  <c r="AE47" i="34" s="1"/>
  <c r="AF48" i="34" s="1"/>
  <c r="AG49" i="34" s="1"/>
  <c r="AH50" i="34" s="1"/>
  <c r="AI51" i="34" s="1"/>
  <c r="AJ52" i="34" s="1"/>
  <c r="AK53" i="34" s="1"/>
  <c r="AL54" i="34" s="1"/>
  <c r="AM55" i="34" s="1"/>
  <c r="AN56" i="34" s="1"/>
  <c r="D20" i="33"/>
  <c r="E21" i="33" s="1"/>
  <c r="F22" i="33" s="1"/>
  <c r="G23" i="33" s="1"/>
  <c r="H24" i="33" s="1"/>
  <c r="I25" i="33" s="1"/>
  <c r="J26" i="33" s="1"/>
  <c r="K27" i="33" s="1"/>
  <c r="L28" i="33" s="1"/>
  <c r="M29" i="33" s="1"/>
  <c r="N30" i="33" s="1"/>
  <c r="O31" i="33" s="1"/>
  <c r="P32" i="33" s="1"/>
  <c r="Q33" i="33" s="1"/>
  <c r="R34" i="33" s="1"/>
  <c r="S35" i="33" s="1"/>
  <c r="T36" i="33" s="1"/>
  <c r="U37" i="33" s="1"/>
  <c r="V38" i="33" s="1"/>
  <c r="W39" i="33" s="1"/>
  <c r="X40" i="33" s="1"/>
  <c r="Y41" i="33" s="1"/>
  <c r="Z42" i="33" s="1"/>
  <c r="AA43" i="33" s="1"/>
  <c r="AB44" i="33" s="1"/>
  <c r="AC45" i="33" s="1"/>
  <c r="AD46" i="33" s="1"/>
  <c r="AE47" i="33" s="1"/>
  <c r="AF48" i="33" s="1"/>
  <c r="AG49" i="33" s="1"/>
  <c r="AH50" i="33" s="1"/>
  <c r="AI51" i="33" s="1"/>
  <c r="AJ52" i="33" s="1"/>
  <c r="AK53" i="33" s="1"/>
  <c r="AL54" i="33" s="1"/>
  <c r="AM55" i="33" s="1"/>
  <c r="AN56" i="33" s="1"/>
  <c r="AY17" i="36"/>
  <c r="AY17" i="37"/>
  <c r="F18" i="37"/>
  <c r="G19" i="37" s="1"/>
  <c r="H20" i="37" s="1"/>
  <c r="BA22" i="37"/>
  <c r="BB23" i="37" s="1"/>
  <c r="BC24" i="37" s="1"/>
  <c r="BD25" i="37" s="1"/>
  <c r="BE26" i="37" s="1"/>
  <c r="BA22" i="36"/>
  <c r="BB23" i="36" s="1"/>
  <c r="BA22" i="33"/>
  <c r="BB23" i="33" s="1"/>
  <c r="BC24" i="33" s="1"/>
  <c r="BD25" i="33" s="1"/>
  <c r="BE26" i="33" s="1"/>
  <c r="BF27" i="33" s="1"/>
  <c r="BG28" i="33" s="1"/>
  <c r="BH29" i="33" s="1"/>
  <c r="BI30" i="33" s="1"/>
  <c r="BJ31" i="33" s="1"/>
  <c r="BK32" i="33" s="1"/>
  <c r="BL33" i="33" s="1"/>
  <c r="BM34" i="33" s="1"/>
  <c r="BN35" i="33" s="1"/>
  <c r="BO36" i="33" s="1"/>
  <c r="BP37" i="33" s="1"/>
  <c r="BQ38" i="33" s="1"/>
  <c r="BR39" i="33" s="1"/>
  <c r="BS40" i="33" s="1"/>
  <c r="BT41" i="33" s="1"/>
  <c r="BU42" i="33" s="1"/>
  <c r="BV43" i="33" s="1"/>
  <c r="BW44" i="33" s="1"/>
  <c r="BX45" i="33" s="1"/>
  <c r="BY46" i="33" s="1"/>
  <c r="BZ47" i="33" s="1"/>
  <c r="CA48" i="33" s="1"/>
  <c r="CB49" i="33" s="1"/>
  <c r="CC50" i="33" s="1"/>
  <c r="CD51" i="33" s="1"/>
  <c r="CE52" i="33" s="1"/>
  <c r="CF53" i="33" s="1"/>
  <c r="CG54" i="33" s="1"/>
  <c r="CH55" i="33" s="1"/>
  <c r="CI56" i="33" s="1"/>
  <c r="BA22" i="34"/>
  <c r="BB23" i="34" s="1"/>
  <c r="BC24" i="34" s="1"/>
  <c r="BD25" i="34" s="1"/>
  <c r="BE26" i="34" s="1"/>
  <c r="BF27" i="34" s="1"/>
  <c r="BG28" i="34" s="1"/>
  <c r="BH29" i="34" s="1"/>
  <c r="BI30" i="34" s="1"/>
  <c r="BJ31" i="34" s="1"/>
  <c r="BK32" i="34" s="1"/>
  <c r="BL33" i="34" s="1"/>
  <c r="BM34" i="34" s="1"/>
  <c r="BN35" i="34" s="1"/>
  <c r="BO36" i="34" s="1"/>
  <c r="BP37" i="34" s="1"/>
  <c r="BQ38" i="34" s="1"/>
  <c r="BR39" i="34" s="1"/>
  <c r="BS40" i="34" s="1"/>
  <c r="BT41" i="34" s="1"/>
  <c r="BU42" i="34" s="1"/>
  <c r="BV43" i="34" s="1"/>
  <c r="BW44" i="34" s="1"/>
  <c r="BX45" i="34" s="1"/>
  <c r="BY46" i="34" s="1"/>
  <c r="BZ47" i="34" s="1"/>
  <c r="CA48" i="34" s="1"/>
  <c r="CB49" i="34" s="1"/>
  <c r="CC50" i="34" s="1"/>
  <c r="CD51" i="34" s="1"/>
  <c r="CE52" i="34" s="1"/>
  <c r="CF53" i="34" s="1"/>
  <c r="CG54" i="34" s="1"/>
  <c r="CH55" i="34" s="1"/>
  <c r="CI56" i="34" s="1"/>
  <c r="BA24" i="37"/>
  <c r="BB25" i="37" s="1"/>
  <c r="BC26" i="37" s="1"/>
  <c r="BD27" i="37" s="1"/>
  <c r="BE28" i="37" s="1"/>
  <c r="BF29" i="37" s="1"/>
  <c r="BG30" i="37" s="1"/>
  <c r="BH31" i="37" s="1"/>
  <c r="BI32" i="37" s="1"/>
  <c r="BJ33" i="37" s="1"/>
  <c r="BK34" i="37" s="1"/>
  <c r="BL35" i="37" s="1"/>
  <c r="BM36" i="37" s="1"/>
  <c r="BN37" i="37" s="1"/>
  <c r="BO38" i="37" s="1"/>
  <c r="BP39" i="37" s="1"/>
  <c r="BQ40" i="37" s="1"/>
  <c r="BR41" i="37" s="1"/>
  <c r="BS42" i="37" s="1"/>
  <c r="BT43" i="37" s="1"/>
  <c r="BU44" i="37" s="1"/>
  <c r="BV45" i="37" s="1"/>
  <c r="BW46" i="37" s="1"/>
  <c r="BX47" i="37" s="1"/>
  <c r="BY48" i="37" s="1"/>
  <c r="BZ49" i="37" s="1"/>
  <c r="CA50" i="37" s="1"/>
  <c r="CB51" i="37" s="1"/>
  <c r="CC52" i="37" s="1"/>
  <c r="CD53" i="37" s="1"/>
  <c r="CE54" i="37" s="1"/>
  <c r="CF55" i="37" s="1"/>
  <c r="CG56" i="37" s="1"/>
  <c r="BA24" i="36"/>
  <c r="BB25" i="36" s="1"/>
  <c r="BA24" i="34"/>
  <c r="BB25" i="34" s="1"/>
  <c r="BC26" i="34" s="1"/>
  <c r="BD27" i="34" s="1"/>
  <c r="BE28" i="34" s="1"/>
  <c r="BF29" i="34" s="1"/>
  <c r="BG30" i="34" s="1"/>
  <c r="BH31" i="34" s="1"/>
  <c r="BI32" i="34" s="1"/>
  <c r="BJ33" i="34" s="1"/>
  <c r="BK34" i="34" s="1"/>
  <c r="BL35" i="34" s="1"/>
  <c r="BM36" i="34" s="1"/>
  <c r="BN37" i="34" s="1"/>
  <c r="BO38" i="34" s="1"/>
  <c r="BP39" i="34" s="1"/>
  <c r="BQ40" i="34" s="1"/>
  <c r="BR41" i="34" s="1"/>
  <c r="BS42" i="34" s="1"/>
  <c r="BT43" i="34" s="1"/>
  <c r="BU44" i="34" s="1"/>
  <c r="BV45" i="34" s="1"/>
  <c r="BW46" i="34" s="1"/>
  <c r="BX47" i="34" s="1"/>
  <c r="BY48" i="34" s="1"/>
  <c r="BZ49" i="34" s="1"/>
  <c r="CA50" i="34" s="1"/>
  <c r="CB51" i="34" s="1"/>
  <c r="CC52" i="34" s="1"/>
  <c r="CD53" i="34" s="1"/>
  <c r="CE54" i="34" s="1"/>
  <c r="CF55" i="34" s="1"/>
  <c r="CG56" i="34" s="1"/>
  <c r="BA24" i="33"/>
  <c r="BB25" i="33" s="1"/>
  <c r="BC26" i="33" s="1"/>
  <c r="EO15" i="36"/>
  <c r="ER15" i="36" s="1"/>
  <c r="ES15" i="36" s="1"/>
  <c r="EO12" i="33"/>
  <c r="ER12" i="33" s="1"/>
  <c r="ES12" i="33" s="1"/>
  <c r="EO13" i="33"/>
  <c r="ER13" i="33" s="1"/>
  <c r="ES13" i="33" s="1"/>
  <c r="EO11" i="33"/>
  <c r="ER11" i="33" s="1"/>
  <c r="ES11" i="33" s="1"/>
  <c r="CT15" i="34"/>
  <c r="AY13" i="34"/>
  <c r="EO13" i="34" s="1"/>
  <c r="ER13" i="34" s="1"/>
  <c r="ES13" i="34" s="1"/>
  <c r="CZ25" i="37"/>
  <c r="CZ19" i="37"/>
  <c r="EO16" i="36"/>
  <c r="ER16" i="36" s="1"/>
  <c r="ES16" i="36" s="1"/>
  <c r="AY16" i="34"/>
  <c r="ES11" i="34"/>
  <c r="AY17" i="34"/>
  <c r="G26" i="34"/>
  <c r="EN22" i="34"/>
  <c r="AY15" i="34"/>
  <c r="AY19" i="34"/>
  <c r="CT16" i="34"/>
  <c r="AY12" i="34"/>
  <c r="EO12" i="34" s="1"/>
  <c r="ER12" i="34" s="1"/>
  <c r="ES12" i="34" s="1"/>
  <c r="CT14" i="34"/>
  <c r="CT24" i="34"/>
  <c r="AY18" i="34"/>
  <c r="AY14" i="34"/>
  <c r="AY14" i="33"/>
  <c r="EO14" i="33" s="1"/>
  <c r="ER14" i="33" s="1"/>
  <c r="ES14" i="33" s="1"/>
  <c r="CY24" i="33"/>
  <c r="AY16" i="33"/>
  <c r="BD21" i="33"/>
  <c r="G38" i="33"/>
  <c r="AY17" i="33"/>
  <c r="G19" i="33"/>
  <c r="AY18" i="33"/>
  <c r="G27" i="33"/>
  <c r="CY18" i="33"/>
  <c r="EN17" i="33"/>
  <c r="BE16" i="33"/>
  <c r="CT15" i="33"/>
  <c r="CY26" i="33"/>
  <c r="BD27" i="33"/>
  <c r="EN16" i="33"/>
  <c r="BD32" i="33"/>
  <c r="G21" i="33"/>
  <c r="AY15" i="33"/>
  <c r="EO10" i="10"/>
  <c r="CT23" i="34" l="1"/>
  <c r="AY23" i="34"/>
  <c r="EN29" i="34"/>
  <c r="EN21" i="34"/>
  <c r="EN33" i="34"/>
  <c r="AY20" i="34"/>
  <c r="EN32" i="34"/>
  <c r="EN18" i="34"/>
  <c r="EO18" i="34" s="1"/>
  <c r="ER18" i="34" s="1"/>
  <c r="ES18" i="34" s="1"/>
  <c r="CT17" i="34"/>
  <c r="EN23" i="34"/>
  <c r="EO23" i="34" s="1"/>
  <c r="ER23" i="34" s="1"/>
  <c r="ES23" i="34" s="1"/>
  <c r="EN20" i="34"/>
  <c r="EN28" i="34"/>
  <c r="AY22" i="34"/>
  <c r="EN24" i="34"/>
  <c r="EN19" i="34"/>
  <c r="D50" i="33"/>
  <c r="E51" i="33" s="1"/>
  <c r="F52" i="33" s="1"/>
  <c r="G53" i="33" s="1"/>
  <c r="H54" i="33" s="1"/>
  <c r="I55" i="33" s="1"/>
  <c r="J56" i="33" s="1"/>
  <c r="CT44" i="34"/>
  <c r="EN56" i="34"/>
  <c r="EN40" i="34"/>
  <c r="EN53" i="34"/>
  <c r="CT56" i="34"/>
  <c r="CT30" i="34"/>
  <c r="EN50" i="34"/>
  <c r="EN51" i="34"/>
  <c r="CT55" i="34"/>
  <c r="CT50" i="34"/>
  <c r="EN27" i="34"/>
  <c r="CT36" i="34"/>
  <c r="EN43" i="34"/>
  <c r="EN52" i="34"/>
  <c r="CT48" i="34"/>
  <c r="EN46" i="34"/>
  <c r="EN42" i="34"/>
  <c r="CT32" i="34"/>
  <c r="EN45" i="34"/>
  <c r="CT31" i="34"/>
  <c r="EN49" i="34"/>
  <c r="EN47" i="34"/>
  <c r="EN36" i="34"/>
  <c r="CT38" i="34"/>
  <c r="CT37" i="34"/>
  <c r="EN39" i="34"/>
  <c r="AY18" i="37"/>
  <c r="BC21" i="37"/>
  <c r="BD22" i="37" s="1"/>
  <c r="BE23" i="37" s="1"/>
  <c r="BF24" i="37" s="1"/>
  <c r="BG25" i="37" s="1"/>
  <c r="BH26" i="37" s="1"/>
  <c r="BI27" i="37" s="1"/>
  <c r="BJ28" i="37" s="1"/>
  <c r="BK29" i="37" s="1"/>
  <c r="BL30" i="37" s="1"/>
  <c r="BM31" i="37" s="1"/>
  <c r="BN32" i="37" s="1"/>
  <c r="BO33" i="37" s="1"/>
  <c r="BP34" i="37" s="1"/>
  <c r="BQ35" i="37" s="1"/>
  <c r="BR36" i="37" s="1"/>
  <c r="BS37" i="37" s="1"/>
  <c r="BT38" i="37" s="1"/>
  <c r="BU39" i="37" s="1"/>
  <c r="BV40" i="37" s="1"/>
  <c r="BW41" i="37" s="1"/>
  <c r="BX42" i="37" s="1"/>
  <c r="BY43" i="37" s="1"/>
  <c r="BZ44" i="37" s="1"/>
  <c r="CA45" i="37" s="1"/>
  <c r="CB46" i="37" s="1"/>
  <c r="CC47" i="37" s="1"/>
  <c r="CD48" i="37" s="1"/>
  <c r="CE49" i="37" s="1"/>
  <c r="CF50" i="37" s="1"/>
  <c r="CG51" i="37" s="1"/>
  <c r="CH52" i="37" s="1"/>
  <c r="CI53" i="37" s="1"/>
  <c r="CJ54" i="37" s="1"/>
  <c r="CK55" i="37" s="1"/>
  <c r="CL56" i="37" s="1"/>
  <c r="CT35" i="34"/>
  <c r="EN37" i="34"/>
  <c r="EN41" i="34"/>
  <c r="EN25" i="34"/>
  <c r="CT22" i="34"/>
  <c r="EN55" i="34"/>
  <c r="EN30" i="34"/>
  <c r="CT18" i="34"/>
  <c r="EN38" i="34"/>
  <c r="EN35" i="34"/>
  <c r="CT45" i="34"/>
  <c r="AY21" i="34"/>
  <c r="CX18" i="36"/>
  <c r="EN17" i="36"/>
  <c r="F27" i="37"/>
  <c r="BC18" i="36"/>
  <c r="CT17" i="36"/>
  <c r="F21" i="36"/>
  <c r="G22" i="36" s="1"/>
  <c r="H23" i="36" s="1"/>
  <c r="I24" i="36" s="1"/>
  <c r="J25" i="36" s="1"/>
  <c r="K26" i="36" s="1"/>
  <c r="L27" i="36" s="1"/>
  <c r="M28" i="36" s="1"/>
  <c r="N29" i="36" s="1"/>
  <c r="O30" i="36" s="1"/>
  <c r="P31" i="36" s="1"/>
  <c r="Q32" i="36" s="1"/>
  <c r="R33" i="36" s="1"/>
  <c r="S34" i="36" s="1"/>
  <c r="T35" i="36" s="1"/>
  <c r="U36" i="36" s="1"/>
  <c r="V37" i="36" s="1"/>
  <c r="W38" i="36" s="1"/>
  <c r="X39" i="36" s="1"/>
  <c r="Y40" i="36" s="1"/>
  <c r="Z41" i="36" s="1"/>
  <c r="AA42" i="36" s="1"/>
  <c r="AB43" i="36" s="1"/>
  <c r="AC44" i="36" s="1"/>
  <c r="AD45" i="36" s="1"/>
  <c r="AE46" i="36" s="1"/>
  <c r="AF47" i="36" s="1"/>
  <c r="AG48" i="36" s="1"/>
  <c r="AH49" i="36" s="1"/>
  <c r="AI50" i="36" s="1"/>
  <c r="AJ51" i="36" s="1"/>
  <c r="AK52" i="36" s="1"/>
  <c r="AL53" i="36" s="1"/>
  <c r="AM54" i="36" s="1"/>
  <c r="AN55" i="36" s="1"/>
  <c r="AO56" i="36" s="1"/>
  <c r="EN31" i="34"/>
  <c r="CT49" i="34"/>
  <c r="CT40" i="34"/>
  <c r="CT26" i="34"/>
  <c r="CT46" i="34"/>
  <c r="EN17" i="34"/>
  <c r="EN26" i="34"/>
  <c r="EN54" i="34"/>
  <c r="AY24" i="34"/>
  <c r="CT52" i="34"/>
  <c r="CT43" i="34"/>
  <c r="BC26" i="36"/>
  <c r="CX18" i="37"/>
  <c r="EN17" i="37"/>
  <c r="F27" i="36"/>
  <c r="CX25" i="36"/>
  <c r="CY26" i="36" s="1"/>
  <c r="CZ27" i="36" s="1"/>
  <c r="DA28" i="36" s="1"/>
  <c r="DB29" i="36" s="1"/>
  <c r="DC30" i="36" s="1"/>
  <c r="DD31" i="36" s="1"/>
  <c r="DE32" i="36" s="1"/>
  <c r="DF33" i="36" s="1"/>
  <c r="DG34" i="36" s="1"/>
  <c r="DH35" i="36" s="1"/>
  <c r="DI36" i="36" s="1"/>
  <c r="DJ37" i="36" s="1"/>
  <c r="DK38" i="36" s="1"/>
  <c r="DL39" i="36" s="1"/>
  <c r="DM40" i="36" s="1"/>
  <c r="DN41" i="36" s="1"/>
  <c r="DO42" i="36" s="1"/>
  <c r="DP43" i="36" s="1"/>
  <c r="DQ44" i="36" s="1"/>
  <c r="DR45" i="36" s="1"/>
  <c r="DS46" i="36" s="1"/>
  <c r="DT47" i="36" s="1"/>
  <c r="DU48" i="36" s="1"/>
  <c r="DV49" i="36" s="1"/>
  <c r="DW50" i="36" s="1"/>
  <c r="DX51" i="36" s="1"/>
  <c r="DY52" i="36" s="1"/>
  <c r="DZ53" i="36" s="1"/>
  <c r="EA54" i="36" s="1"/>
  <c r="EB55" i="36" s="1"/>
  <c r="EC56" i="36" s="1"/>
  <c r="BC23" i="36"/>
  <c r="BD24" i="36" s="1"/>
  <c r="BE25" i="36" s="1"/>
  <c r="BF26" i="36" s="1"/>
  <c r="BG27" i="36" s="1"/>
  <c r="BH28" i="36" s="1"/>
  <c r="BI29" i="36" s="1"/>
  <c r="BJ30" i="36" s="1"/>
  <c r="BK31" i="36" s="1"/>
  <c r="BL32" i="36" s="1"/>
  <c r="BM33" i="36" s="1"/>
  <c r="BN34" i="36" s="1"/>
  <c r="BO35" i="36" s="1"/>
  <c r="BP36" i="36" s="1"/>
  <c r="BQ37" i="36" s="1"/>
  <c r="BR38" i="36" s="1"/>
  <c r="BS39" i="36" s="1"/>
  <c r="BT40" i="36" s="1"/>
  <c r="BU41" i="36" s="1"/>
  <c r="BV42" i="36" s="1"/>
  <c r="BW43" i="36" s="1"/>
  <c r="BX44" i="36" s="1"/>
  <c r="BY45" i="36" s="1"/>
  <c r="BZ46" i="36" s="1"/>
  <c r="CA47" i="36" s="1"/>
  <c r="CB48" i="36" s="1"/>
  <c r="CC49" i="36" s="1"/>
  <c r="CD50" i="36" s="1"/>
  <c r="CE51" i="36" s="1"/>
  <c r="CF52" i="36" s="1"/>
  <c r="CG53" i="36" s="1"/>
  <c r="CH54" i="36" s="1"/>
  <c r="CI55" i="36" s="1"/>
  <c r="CJ56" i="36" s="1"/>
  <c r="BC18" i="37"/>
  <c r="CT17" i="37"/>
  <c r="F21" i="37"/>
  <c r="G22" i="37" s="1"/>
  <c r="H23" i="37" s="1"/>
  <c r="I24" i="37" s="1"/>
  <c r="J25" i="37" s="1"/>
  <c r="K26" i="37" s="1"/>
  <c r="L27" i="37" s="1"/>
  <c r="M28" i="37" s="1"/>
  <c r="N29" i="37" s="1"/>
  <c r="O30" i="37" s="1"/>
  <c r="P31" i="37" s="1"/>
  <c r="Q32" i="37" s="1"/>
  <c r="R33" i="37" s="1"/>
  <c r="S34" i="37" s="1"/>
  <c r="T35" i="37" s="1"/>
  <c r="U36" i="37" s="1"/>
  <c r="V37" i="37" s="1"/>
  <c r="W38" i="37" s="1"/>
  <c r="X39" i="37" s="1"/>
  <c r="Y40" i="37" s="1"/>
  <c r="Z41" i="37" s="1"/>
  <c r="AA42" i="37" s="1"/>
  <c r="AB43" i="37" s="1"/>
  <c r="AC44" i="37" s="1"/>
  <c r="AD45" i="37" s="1"/>
  <c r="AE46" i="37" s="1"/>
  <c r="AF47" i="37" s="1"/>
  <c r="AG48" i="37" s="1"/>
  <c r="AH49" i="37" s="1"/>
  <c r="AI50" i="37" s="1"/>
  <c r="AJ51" i="37" s="1"/>
  <c r="AK52" i="37" s="1"/>
  <c r="AL53" i="37" s="1"/>
  <c r="AM54" i="37" s="1"/>
  <c r="AN55" i="37" s="1"/>
  <c r="AO56" i="37" s="1"/>
  <c r="BC25" i="36"/>
  <c r="BD26" i="36" s="1"/>
  <c r="BE27" i="36" s="1"/>
  <c r="BF28" i="36" s="1"/>
  <c r="BG29" i="36" s="1"/>
  <c r="BH30" i="36" s="1"/>
  <c r="BI31" i="36" s="1"/>
  <c r="BJ32" i="36" s="1"/>
  <c r="BK33" i="36" s="1"/>
  <c r="BL34" i="36" s="1"/>
  <c r="BM35" i="36" s="1"/>
  <c r="BN36" i="36" s="1"/>
  <c r="BO37" i="36" s="1"/>
  <c r="BP38" i="36" s="1"/>
  <c r="BQ39" i="36" s="1"/>
  <c r="BR40" i="36" s="1"/>
  <c r="BS41" i="36" s="1"/>
  <c r="BT42" i="36" s="1"/>
  <c r="BU43" i="36" s="1"/>
  <c r="BV44" i="36" s="1"/>
  <c r="BW45" i="36" s="1"/>
  <c r="BX46" i="36" s="1"/>
  <c r="BY47" i="36" s="1"/>
  <c r="BZ48" i="36" s="1"/>
  <c r="CA49" i="36" s="1"/>
  <c r="CB50" i="36" s="1"/>
  <c r="CC51" i="36" s="1"/>
  <c r="CD52" i="36" s="1"/>
  <c r="CE53" i="36" s="1"/>
  <c r="CF54" i="36" s="1"/>
  <c r="CG55" i="36" s="1"/>
  <c r="CH56" i="36" s="1"/>
  <c r="F23" i="36"/>
  <c r="G24" i="36" s="1"/>
  <c r="H25" i="36" s="1"/>
  <c r="I26" i="36" s="1"/>
  <c r="J27" i="36" s="1"/>
  <c r="K28" i="36" s="1"/>
  <c r="L29" i="36" s="1"/>
  <c r="M30" i="36" s="1"/>
  <c r="N31" i="36" s="1"/>
  <c r="O32" i="36" s="1"/>
  <c r="P33" i="36" s="1"/>
  <c r="Q34" i="36" s="1"/>
  <c r="R35" i="36" s="1"/>
  <c r="S36" i="36" s="1"/>
  <c r="T37" i="36" s="1"/>
  <c r="U38" i="36" s="1"/>
  <c r="V39" i="36" s="1"/>
  <c r="W40" i="36" s="1"/>
  <c r="X41" i="36" s="1"/>
  <c r="Y42" i="36" s="1"/>
  <c r="Z43" i="36" s="1"/>
  <c r="AA44" i="36" s="1"/>
  <c r="AB45" i="36" s="1"/>
  <c r="AC46" i="36" s="1"/>
  <c r="AD47" i="36" s="1"/>
  <c r="AE48" i="36" s="1"/>
  <c r="AF49" i="36" s="1"/>
  <c r="AG50" i="36" s="1"/>
  <c r="AH51" i="36" s="1"/>
  <c r="AI52" i="36" s="1"/>
  <c r="AJ53" i="36" s="1"/>
  <c r="AK54" i="36" s="1"/>
  <c r="AL55" i="36" s="1"/>
  <c r="AM56" i="36" s="1"/>
  <c r="CT42" i="34"/>
  <c r="CT33" i="34"/>
  <c r="CT34" i="34"/>
  <c r="F23" i="37"/>
  <c r="G24" i="37" s="1"/>
  <c r="H25" i="37" s="1"/>
  <c r="I26" i="37" s="1"/>
  <c r="J27" i="37" s="1"/>
  <c r="K28" i="37" s="1"/>
  <c r="L29" i="37" s="1"/>
  <c r="M30" i="37" s="1"/>
  <c r="N31" i="37" s="1"/>
  <c r="O32" i="37" s="1"/>
  <c r="P33" i="37" s="1"/>
  <c r="Q34" i="37" s="1"/>
  <c r="R35" i="37" s="1"/>
  <c r="S36" i="37" s="1"/>
  <c r="T37" i="37" s="1"/>
  <c r="U38" i="37" s="1"/>
  <c r="V39" i="37" s="1"/>
  <c r="W40" i="37" s="1"/>
  <c r="X41" i="37" s="1"/>
  <c r="Y42" i="37" s="1"/>
  <c r="Z43" i="37" s="1"/>
  <c r="AA44" i="37" s="1"/>
  <c r="AB45" i="37" s="1"/>
  <c r="AC46" i="37" s="1"/>
  <c r="AD47" i="37" s="1"/>
  <c r="AE48" i="37" s="1"/>
  <c r="AF49" i="37" s="1"/>
  <c r="AG50" i="37" s="1"/>
  <c r="AH51" i="37" s="1"/>
  <c r="AI52" i="37" s="1"/>
  <c r="AJ53" i="37" s="1"/>
  <c r="AK54" i="37" s="1"/>
  <c r="AL55" i="37" s="1"/>
  <c r="AM56" i="37" s="1"/>
  <c r="CX22" i="36"/>
  <c r="CT27" i="34"/>
  <c r="BC22" i="36"/>
  <c r="BD23" i="36" s="1"/>
  <c r="BE24" i="36" s="1"/>
  <c r="BF25" i="36" s="1"/>
  <c r="BG26" i="36" s="1"/>
  <c r="BH27" i="36" s="1"/>
  <c r="BI28" i="36" s="1"/>
  <c r="BJ29" i="36" s="1"/>
  <c r="BK30" i="36" s="1"/>
  <c r="BL31" i="36" s="1"/>
  <c r="BM32" i="36" s="1"/>
  <c r="BN33" i="36" s="1"/>
  <c r="BO34" i="36" s="1"/>
  <c r="BP35" i="36" s="1"/>
  <c r="BQ36" i="36" s="1"/>
  <c r="BR37" i="36" s="1"/>
  <c r="BS38" i="36" s="1"/>
  <c r="BT39" i="36" s="1"/>
  <c r="BU40" i="36" s="1"/>
  <c r="BV41" i="36" s="1"/>
  <c r="BW42" i="36" s="1"/>
  <c r="BX43" i="36" s="1"/>
  <c r="BY44" i="36" s="1"/>
  <c r="BZ45" i="36" s="1"/>
  <c r="CA46" i="36" s="1"/>
  <c r="CB47" i="36" s="1"/>
  <c r="CC48" i="36" s="1"/>
  <c r="CD49" i="36" s="1"/>
  <c r="CE50" i="36" s="1"/>
  <c r="CF51" i="36" s="1"/>
  <c r="CG52" i="36" s="1"/>
  <c r="CH53" i="36" s="1"/>
  <c r="CI54" i="36" s="1"/>
  <c r="CJ55" i="36" s="1"/>
  <c r="CK56" i="36" s="1"/>
  <c r="EN48" i="34"/>
  <c r="CT19" i="34"/>
  <c r="CT28" i="34"/>
  <c r="CT29" i="34"/>
  <c r="CT20" i="34"/>
  <c r="EO20" i="34" s="1"/>
  <c r="ER20" i="34" s="1"/>
  <c r="ES20" i="34" s="1"/>
  <c r="CT47" i="34"/>
  <c r="CT39" i="34"/>
  <c r="EN44" i="34"/>
  <c r="CT25" i="34"/>
  <c r="EO25" i="34" s="1"/>
  <c r="ER25" i="34" s="1"/>
  <c r="ES25" i="34" s="1"/>
  <c r="AY25" i="34"/>
  <c r="EN34" i="34"/>
  <c r="F22" i="36"/>
  <c r="G23" i="36" s="1"/>
  <c r="H24" i="36" s="1"/>
  <c r="I25" i="36" s="1"/>
  <c r="J26" i="36" s="1"/>
  <c r="K27" i="36" s="1"/>
  <c r="L28" i="36" s="1"/>
  <c r="M29" i="36" s="1"/>
  <c r="N30" i="36" s="1"/>
  <c r="O31" i="36" s="1"/>
  <c r="P32" i="36" s="1"/>
  <c r="Q33" i="36" s="1"/>
  <c r="R34" i="36" s="1"/>
  <c r="S35" i="36" s="1"/>
  <c r="T36" i="36" s="1"/>
  <c r="U37" i="36" s="1"/>
  <c r="V38" i="36" s="1"/>
  <c r="W39" i="36" s="1"/>
  <c r="X40" i="36" s="1"/>
  <c r="Y41" i="36" s="1"/>
  <c r="Z42" i="36" s="1"/>
  <c r="AA43" i="36" s="1"/>
  <c r="AB44" i="36" s="1"/>
  <c r="AC45" i="36" s="1"/>
  <c r="AD46" i="36" s="1"/>
  <c r="AE47" i="36" s="1"/>
  <c r="AF48" i="36" s="1"/>
  <c r="AG49" i="36" s="1"/>
  <c r="AH50" i="36" s="1"/>
  <c r="AI51" i="36" s="1"/>
  <c r="AJ52" i="36" s="1"/>
  <c r="AK53" i="36" s="1"/>
  <c r="AL54" i="36" s="1"/>
  <c r="AM55" i="36" s="1"/>
  <c r="AN56" i="36" s="1"/>
  <c r="BC20" i="36"/>
  <c r="BD21" i="36" s="1"/>
  <c r="BE22" i="36" s="1"/>
  <c r="BF23" i="36" s="1"/>
  <c r="BG24" i="36" s="1"/>
  <c r="BH25" i="36" s="1"/>
  <c r="BI26" i="36" s="1"/>
  <c r="BJ27" i="36" s="1"/>
  <c r="BK28" i="36" s="1"/>
  <c r="BL29" i="36" s="1"/>
  <c r="BM30" i="36" s="1"/>
  <c r="BN31" i="36" s="1"/>
  <c r="BO32" i="36" s="1"/>
  <c r="BP33" i="36" s="1"/>
  <c r="BQ34" i="36" s="1"/>
  <c r="BR35" i="36" s="1"/>
  <c r="BS36" i="36" s="1"/>
  <c r="BT37" i="36" s="1"/>
  <c r="BU38" i="36" s="1"/>
  <c r="BV39" i="36" s="1"/>
  <c r="BW40" i="36" s="1"/>
  <c r="BX41" i="36" s="1"/>
  <c r="BY42" i="36" s="1"/>
  <c r="BZ43" i="36" s="1"/>
  <c r="CA44" i="36" s="1"/>
  <c r="CB45" i="36" s="1"/>
  <c r="CC46" i="36" s="1"/>
  <c r="CD47" i="36" s="1"/>
  <c r="CE48" i="36" s="1"/>
  <c r="CF49" i="36" s="1"/>
  <c r="CG50" i="36" s="1"/>
  <c r="CH51" i="36" s="1"/>
  <c r="CI52" i="36" s="1"/>
  <c r="CJ53" i="36" s="1"/>
  <c r="CK54" i="36" s="1"/>
  <c r="CL55" i="36" s="1"/>
  <c r="CM56" i="36" s="1"/>
  <c r="F24" i="36"/>
  <c r="CX21" i="36"/>
  <c r="CY22" i="36" s="1"/>
  <c r="CZ23" i="36" s="1"/>
  <c r="DA24" i="36" s="1"/>
  <c r="DB25" i="36" s="1"/>
  <c r="DC26" i="36" s="1"/>
  <c r="DD27" i="36" s="1"/>
  <c r="DE28" i="36" s="1"/>
  <c r="DF29" i="36" s="1"/>
  <c r="DG30" i="36" s="1"/>
  <c r="DH31" i="36" s="1"/>
  <c r="DI32" i="36" s="1"/>
  <c r="DJ33" i="36" s="1"/>
  <c r="DK34" i="36" s="1"/>
  <c r="DL35" i="36" s="1"/>
  <c r="DM36" i="36" s="1"/>
  <c r="DN37" i="36" s="1"/>
  <c r="DO38" i="36" s="1"/>
  <c r="DP39" i="36" s="1"/>
  <c r="DQ40" i="36" s="1"/>
  <c r="DR41" i="36" s="1"/>
  <c r="DS42" i="36" s="1"/>
  <c r="DT43" i="36" s="1"/>
  <c r="DU44" i="36" s="1"/>
  <c r="DV45" i="36" s="1"/>
  <c r="DW46" i="36" s="1"/>
  <c r="DX47" i="36" s="1"/>
  <c r="DY48" i="36" s="1"/>
  <c r="DZ49" i="36" s="1"/>
  <c r="EA50" i="36" s="1"/>
  <c r="EB51" i="36" s="1"/>
  <c r="EC52" i="36" s="1"/>
  <c r="ED53" i="36" s="1"/>
  <c r="EE54" i="36" s="1"/>
  <c r="EF55" i="36" s="1"/>
  <c r="EG56" i="36" s="1"/>
  <c r="F20" i="36"/>
  <c r="G21" i="36" s="1"/>
  <c r="H22" i="36" s="1"/>
  <c r="I23" i="36" s="1"/>
  <c r="J24" i="36" s="1"/>
  <c r="K25" i="36" s="1"/>
  <c r="L26" i="36" s="1"/>
  <c r="M27" i="36" s="1"/>
  <c r="N28" i="36" s="1"/>
  <c r="O29" i="36" s="1"/>
  <c r="P30" i="36" s="1"/>
  <c r="Q31" i="36" s="1"/>
  <c r="R32" i="36" s="1"/>
  <c r="S33" i="36" s="1"/>
  <c r="T34" i="36" s="1"/>
  <c r="U35" i="36" s="1"/>
  <c r="V36" i="36" s="1"/>
  <c r="W37" i="36" s="1"/>
  <c r="X38" i="36" s="1"/>
  <c r="Y39" i="36" s="1"/>
  <c r="Z40" i="36" s="1"/>
  <c r="AA41" i="36" s="1"/>
  <c r="AB42" i="36" s="1"/>
  <c r="AC43" i="36" s="1"/>
  <c r="AD44" i="36" s="1"/>
  <c r="AE45" i="36" s="1"/>
  <c r="AF46" i="36" s="1"/>
  <c r="AG47" i="36" s="1"/>
  <c r="AH48" i="36" s="1"/>
  <c r="AI49" i="36" s="1"/>
  <c r="AJ50" i="36" s="1"/>
  <c r="AK51" i="36" s="1"/>
  <c r="AL52" i="36" s="1"/>
  <c r="AM53" i="36" s="1"/>
  <c r="AN54" i="36" s="1"/>
  <c r="AO55" i="36" s="1"/>
  <c r="AP56" i="36" s="1"/>
  <c r="AY19" i="36"/>
  <c r="CX24" i="36"/>
  <c r="CY25" i="36" s="1"/>
  <c r="CZ26" i="36" s="1"/>
  <c r="DA27" i="36" s="1"/>
  <c r="DB28" i="36" s="1"/>
  <c r="DC29" i="36" s="1"/>
  <c r="DD30" i="36" s="1"/>
  <c r="DE31" i="36" s="1"/>
  <c r="DF32" i="36" s="1"/>
  <c r="DG33" i="36" s="1"/>
  <c r="DH34" i="36" s="1"/>
  <c r="DI35" i="36" s="1"/>
  <c r="DJ36" i="36" s="1"/>
  <c r="DK37" i="36" s="1"/>
  <c r="DL38" i="36" s="1"/>
  <c r="DM39" i="36" s="1"/>
  <c r="DN40" i="36" s="1"/>
  <c r="DO41" i="36" s="1"/>
  <c r="DP42" i="36" s="1"/>
  <c r="DQ43" i="36" s="1"/>
  <c r="DR44" i="36" s="1"/>
  <c r="DS45" i="36" s="1"/>
  <c r="DT46" i="36" s="1"/>
  <c r="DU47" i="36" s="1"/>
  <c r="DV48" i="36" s="1"/>
  <c r="DW49" i="36" s="1"/>
  <c r="DX50" i="36" s="1"/>
  <c r="DY51" i="36" s="1"/>
  <c r="DZ52" i="36" s="1"/>
  <c r="EA53" i="36" s="1"/>
  <c r="EB54" i="36" s="1"/>
  <c r="EC55" i="36" s="1"/>
  <c r="ED56" i="36" s="1"/>
  <c r="CT41" i="34"/>
  <c r="CT53" i="34"/>
  <c r="CT21" i="34"/>
  <c r="BC24" i="36"/>
  <c r="BD25" i="36" s="1"/>
  <c r="BE26" i="36" s="1"/>
  <c r="BF27" i="36" s="1"/>
  <c r="BG28" i="36" s="1"/>
  <c r="BH29" i="36" s="1"/>
  <c r="BI30" i="36" s="1"/>
  <c r="BJ31" i="36" s="1"/>
  <c r="BK32" i="36" s="1"/>
  <c r="BL33" i="36" s="1"/>
  <c r="BM34" i="36" s="1"/>
  <c r="BN35" i="36" s="1"/>
  <c r="BO36" i="36" s="1"/>
  <c r="BP37" i="36" s="1"/>
  <c r="BQ38" i="36" s="1"/>
  <c r="BR39" i="36" s="1"/>
  <c r="BS40" i="36" s="1"/>
  <c r="BT41" i="36" s="1"/>
  <c r="BU42" i="36" s="1"/>
  <c r="BV43" i="36" s="1"/>
  <c r="BW44" i="36" s="1"/>
  <c r="BX45" i="36" s="1"/>
  <c r="BY46" i="36" s="1"/>
  <c r="BZ47" i="36" s="1"/>
  <c r="CA48" i="36" s="1"/>
  <c r="CB49" i="36" s="1"/>
  <c r="CC50" i="36" s="1"/>
  <c r="CD51" i="36" s="1"/>
  <c r="CE52" i="36" s="1"/>
  <c r="CF53" i="36" s="1"/>
  <c r="CG54" i="36" s="1"/>
  <c r="CH55" i="36" s="1"/>
  <c r="CI56" i="36" s="1"/>
  <c r="F22" i="37"/>
  <c r="G23" i="37" s="1"/>
  <c r="H24" i="37" s="1"/>
  <c r="I25" i="37" s="1"/>
  <c r="J26" i="37" s="1"/>
  <c r="K27" i="37" s="1"/>
  <c r="L28" i="37" s="1"/>
  <c r="M29" i="37" s="1"/>
  <c r="N30" i="37" s="1"/>
  <c r="O31" i="37" s="1"/>
  <c r="P32" i="37" s="1"/>
  <c r="Q33" i="37" s="1"/>
  <c r="R34" i="37" s="1"/>
  <c r="S35" i="37" s="1"/>
  <c r="T36" i="37" s="1"/>
  <c r="U37" i="37" s="1"/>
  <c r="V38" i="37" s="1"/>
  <c r="W39" i="37" s="1"/>
  <c r="X40" i="37" s="1"/>
  <c r="Y41" i="37" s="1"/>
  <c r="Z42" i="37" s="1"/>
  <c r="AA43" i="37" s="1"/>
  <c r="AB44" i="37" s="1"/>
  <c r="AC45" i="37" s="1"/>
  <c r="AD46" i="37" s="1"/>
  <c r="AE47" i="37" s="1"/>
  <c r="AF48" i="37" s="1"/>
  <c r="AG49" i="37" s="1"/>
  <c r="AH50" i="37" s="1"/>
  <c r="AI51" i="37" s="1"/>
  <c r="AJ52" i="37" s="1"/>
  <c r="AK53" i="37" s="1"/>
  <c r="AL54" i="37" s="1"/>
  <c r="AM55" i="37" s="1"/>
  <c r="AN56" i="37" s="1"/>
  <c r="BC20" i="37"/>
  <c r="BD21" i="37" s="1"/>
  <c r="F24" i="37"/>
  <c r="AY19" i="37"/>
  <c r="F20" i="37"/>
  <c r="G21" i="37" s="1"/>
  <c r="H22" i="37" s="1"/>
  <c r="I23" i="37" s="1"/>
  <c r="CT54" i="34"/>
  <c r="CT51" i="34"/>
  <c r="BC21" i="36"/>
  <c r="BD22" i="36" s="1"/>
  <c r="BE23" i="36" s="1"/>
  <c r="BF24" i="36" s="1"/>
  <c r="BG25" i="36" s="1"/>
  <c r="BH26" i="36" s="1"/>
  <c r="BI27" i="36" s="1"/>
  <c r="BJ28" i="36" s="1"/>
  <c r="BK29" i="36" s="1"/>
  <c r="BL30" i="36" s="1"/>
  <c r="BM31" i="36" s="1"/>
  <c r="BN32" i="36" s="1"/>
  <c r="BO33" i="36" s="1"/>
  <c r="BP34" i="36" s="1"/>
  <c r="BQ35" i="36" s="1"/>
  <c r="BR36" i="36" s="1"/>
  <c r="BS37" i="36" s="1"/>
  <c r="BT38" i="36" s="1"/>
  <c r="BU39" i="36" s="1"/>
  <c r="BV40" i="36" s="1"/>
  <c r="BW41" i="36" s="1"/>
  <c r="BX42" i="36" s="1"/>
  <c r="BY43" i="36" s="1"/>
  <c r="BZ44" i="36" s="1"/>
  <c r="CA45" i="36" s="1"/>
  <c r="CB46" i="36" s="1"/>
  <c r="CC47" i="36" s="1"/>
  <c r="CD48" i="36" s="1"/>
  <c r="CE49" i="36" s="1"/>
  <c r="CF50" i="36" s="1"/>
  <c r="CG51" i="36" s="1"/>
  <c r="CH52" i="36" s="1"/>
  <c r="CI53" i="36" s="1"/>
  <c r="CJ54" i="36" s="1"/>
  <c r="CK55" i="36" s="1"/>
  <c r="CL56" i="36" s="1"/>
  <c r="CX26" i="36"/>
  <c r="CX20" i="36"/>
  <c r="CY21" i="36" s="1"/>
  <c r="CZ22" i="36" s="1"/>
  <c r="DA23" i="36" s="1"/>
  <c r="DB24" i="36" s="1"/>
  <c r="DC25" i="36" s="1"/>
  <c r="DD26" i="36" s="1"/>
  <c r="DE27" i="36" s="1"/>
  <c r="DF28" i="36" s="1"/>
  <c r="DG29" i="36" s="1"/>
  <c r="DH30" i="36" s="1"/>
  <c r="DI31" i="36" s="1"/>
  <c r="DJ32" i="36" s="1"/>
  <c r="DK33" i="36" s="1"/>
  <c r="DL34" i="36" s="1"/>
  <c r="DM35" i="36" s="1"/>
  <c r="DN36" i="36" s="1"/>
  <c r="DO37" i="36" s="1"/>
  <c r="DP38" i="36" s="1"/>
  <c r="DQ39" i="36" s="1"/>
  <c r="DR40" i="36" s="1"/>
  <c r="DS41" i="36" s="1"/>
  <c r="DT42" i="36" s="1"/>
  <c r="DU43" i="36" s="1"/>
  <c r="DV44" i="36" s="1"/>
  <c r="DW45" i="36" s="1"/>
  <c r="DX46" i="36" s="1"/>
  <c r="DY47" i="36" s="1"/>
  <c r="DZ48" i="36" s="1"/>
  <c r="EA49" i="36" s="1"/>
  <c r="EB50" i="36" s="1"/>
  <c r="EC51" i="36" s="1"/>
  <c r="ED52" i="36" s="1"/>
  <c r="EE53" i="36" s="1"/>
  <c r="EF54" i="36" s="1"/>
  <c r="EG55" i="36" s="1"/>
  <c r="EH56" i="36" s="1"/>
  <c r="EO15" i="34"/>
  <c r="ER15" i="34" s="1"/>
  <c r="ES15" i="34" s="1"/>
  <c r="EO14" i="34"/>
  <c r="ER14" i="34" s="1"/>
  <c r="ES14" i="34" s="1"/>
  <c r="BF27" i="37"/>
  <c r="I21" i="37"/>
  <c r="DA20" i="37"/>
  <c r="DA28" i="37"/>
  <c r="DA26" i="37"/>
  <c r="EO17" i="34"/>
  <c r="ER17" i="34" s="1"/>
  <c r="ES17" i="34" s="1"/>
  <c r="EO24" i="34"/>
  <c r="ER24" i="34" s="1"/>
  <c r="ES24" i="34" s="1"/>
  <c r="H27" i="34"/>
  <c r="AY26" i="34"/>
  <c r="EO22" i="34"/>
  <c r="ER22" i="34" s="1"/>
  <c r="ES22" i="34" s="1"/>
  <c r="EO16" i="34"/>
  <c r="ER16" i="34" s="1"/>
  <c r="ES16" i="34" s="1"/>
  <c r="EO19" i="34"/>
  <c r="ER19" i="34" s="1"/>
  <c r="ES19" i="34" s="1"/>
  <c r="EO15" i="33"/>
  <c r="ER15" i="33" s="1"/>
  <c r="ES15" i="33" s="1"/>
  <c r="BE33" i="33"/>
  <c r="BE22" i="33"/>
  <c r="H39" i="33"/>
  <c r="CZ30" i="33"/>
  <c r="H20" i="33"/>
  <c r="AY19" i="33"/>
  <c r="CZ27" i="33"/>
  <c r="BE42" i="33"/>
  <c r="CZ49" i="33"/>
  <c r="H28" i="33"/>
  <c r="H22" i="33"/>
  <c r="BE28" i="33"/>
  <c r="BF17" i="33"/>
  <c r="CT16" i="33"/>
  <c r="EO16" i="33" s="1"/>
  <c r="ER16" i="33" s="1"/>
  <c r="ES16" i="33" s="1"/>
  <c r="CZ19" i="33"/>
  <c r="EN18" i="33"/>
  <c r="CZ45" i="33"/>
  <c r="CZ25" i="33"/>
  <c r="AE29" i="22"/>
  <c r="W29" i="22"/>
  <c r="X29" i="22"/>
  <c r="Y29" i="22"/>
  <c r="Z29" i="22"/>
  <c r="AA29" i="22"/>
  <c r="AB29" i="22"/>
  <c r="AC29" i="22"/>
  <c r="AD29" i="22"/>
  <c r="V29" i="22"/>
  <c r="AY21" i="36" l="1"/>
  <c r="EO17" i="36"/>
  <c r="ER17" i="36" s="1"/>
  <c r="ES17" i="36" s="1"/>
  <c r="EO21" i="34"/>
  <c r="ER21" i="34" s="1"/>
  <c r="ES21" i="34" s="1"/>
  <c r="EO17" i="37"/>
  <c r="ER17" i="37" s="1"/>
  <c r="ES17" i="37" s="1"/>
  <c r="G25" i="37"/>
  <c r="CY27" i="36"/>
  <c r="CY19" i="36"/>
  <c r="EN18" i="36"/>
  <c r="AY23" i="36"/>
  <c r="AY20" i="37"/>
  <c r="G28" i="36"/>
  <c r="AY20" i="36"/>
  <c r="BE22" i="37"/>
  <c r="G25" i="36"/>
  <c r="AY24" i="36"/>
  <c r="BD19" i="37"/>
  <c r="CT18" i="37"/>
  <c r="AY21" i="37"/>
  <c r="CY19" i="37"/>
  <c r="EN18" i="37"/>
  <c r="AY22" i="36"/>
  <c r="BD19" i="36"/>
  <c r="CT18" i="36"/>
  <c r="BD27" i="36"/>
  <c r="G28" i="37"/>
  <c r="CY23" i="36"/>
  <c r="EO26" i="34"/>
  <c r="ER26" i="34" s="1"/>
  <c r="ES26" i="34" s="1"/>
  <c r="DB29" i="37"/>
  <c r="J24" i="37"/>
  <c r="J22" i="37"/>
  <c r="AY22" i="37" s="1"/>
  <c r="BG28" i="37"/>
  <c r="DB27" i="37"/>
  <c r="DB21" i="37"/>
  <c r="I28" i="34"/>
  <c r="AY27" i="34"/>
  <c r="EO27" i="34" s="1"/>
  <c r="ER27" i="34" s="1"/>
  <c r="ES27" i="34" s="1"/>
  <c r="DA26" i="33"/>
  <c r="BF29" i="33"/>
  <c r="DA31" i="33"/>
  <c r="DA46" i="33"/>
  <c r="BF43" i="33"/>
  <c r="I40" i="33"/>
  <c r="BG18" i="33"/>
  <c r="CT17" i="33"/>
  <c r="EO17" i="33" s="1"/>
  <c r="ER17" i="33" s="1"/>
  <c r="ES17" i="33" s="1"/>
  <c r="BF34" i="33"/>
  <c r="DA50" i="33"/>
  <c r="BF23" i="33"/>
  <c r="I23" i="33"/>
  <c r="DA20" i="33"/>
  <c r="EN19" i="33"/>
  <c r="DA28" i="33"/>
  <c r="I29" i="33"/>
  <c r="I21" i="33"/>
  <c r="AY20" i="33"/>
  <c r="N35" i="3" a="1"/>
  <c r="M33" i="3" a="1"/>
  <c r="L32" i="3" a="1"/>
  <c r="EO18" i="37" l="1"/>
  <c r="ER18" i="37" s="1"/>
  <c r="ES18" i="37" s="1"/>
  <c r="CZ20" i="37"/>
  <c r="EN19" i="37"/>
  <c r="BF23" i="37"/>
  <c r="BE28" i="36"/>
  <c r="CZ20" i="36"/>
  <c r="EN19" i="36"/>
  <c r="H26" i="37"/>
  <c r="EO18" i="36"/>
  <c r="ER18" i="36" s="1"/>
  <c r="BE20" i="36"/>
  <c r="CT19" i="36"/>
  <c r="CZ24" i="36"/>
  <c r="BE20" i="37"/>
  <c r="CT19" i="37"/>
  <c r="H29" i="36"/>
  <c r="CZ28" i="36"/>
  <c r="H29" i="37"/>
  <c r="H26" i="36"/>
  <c r="AY25" i="36"/>
  <c r="K25" i="37"/>
  <c r="DC22" i="37"/>
  <c r="DC28" i="37"/>
  <c r="K23" i="37"/>
  <c r="AY23" i="37" s="1"/>
  <c r="BH29" i="37"/>
  <c r="DC30" i="37"/>
  <c r="J29" i="34"/>
  <c r="AY28" i="34"/>
  <c r="EO28" i="34" s="1"/>
  <c r="ER28" i="34" s="1"/>
  <c r="ES28" i="34" s="1"/>
  <c r="DB29" i="33"/>
  <c r="BG44" i="33"/>
  <c r="DB51" i="33"/>
  <c r="DB27" i="33"/>
  <c r="J22" i="33"/>
  <c r="AY21" i="33"/>
  <c r="BG35" i="33"/>
  <c r="DB21" i="33"/>
  <c r="EN20" i="33"/>
  <c r="DB47" i="33"/>
  <c r="J30" i="33"/>
  <c r="J24" i="33"/>
  <c r="BH19" i="33"/>
  <c r="CT18" i="33"/>
  <c r="EO18" i="33" s="1"/>
  <c r="ER18" i="33" s="1"/>
  <c r="ES18" i="33" s="1"/>
  <c r="DB32" i="33"/>
  <c r="BG24" i="33"/>
  <c r="J41" i="33"/>
  <c r="BG30" i="33"/>
  <c r="N35" i="3"/>
  <c r="L32" i="3"/>
  <c r="M33" i="3"/>
  <c r="EO19" i="36" l="1"/>
  <c r="ER19" i="36" s="1"/>
  <c r="ES19" i="36" s="1"/>
  <c r="DA25" i="36"/>
  <c r="DA21" i="36"/>
  <c r="EN20" i="36"/>
  <c r="BF29" i="36"/>
  <c r="BF21" i="36"/>
  <c r="CT20" i="36"/>
  <c r="ES18" i="36"/>
  <c r="BG24" i="37"/>
  <c r="I27" i="36"/>
  <c r="AY26" i="36"/>
  <c r="I30" i="36"/>
  <c r="EO19" i="37"/>
  <c r="ER19" i="37" s="1"/>
  <c r="ES19" i="37" s="1"/>
  <c r="DA29" i="36"/>
  <c r="I30" i="37"/>
  <c r="BF21" i="37"/>
  <c r="CT20" i="37"/>
  <c r="I27" i="37"/>
  <c r="DA21" i="37"/>
  <c r="EN20" i="37"/>
  <c r="BI30" i="37"/>
  <c r="DD23" i="37"/>
  <c r="L24" i="37"/>
  <c r="AY24" i="37" s="1"/>
  <c r="DD29" i="37"/>
  <c r="DD31" i="37"/>
  <c r="L26" i="37"/>
  <c r="K30" i="34"/>
  <c r="AY29" i="34"/>
  <c r="EO29" i="34" s="1"/>
  <c r="ER29" i="34" s="1"/>
  <c r="ES29" i="34" s="1"/>
  <c r="BH25" i="33"/>
  <c r="K31" i="33"/>
  <c r="K23" i="33"/>
  <c r="AY22" i="33"/>
  <c r="DC33" i="33"/>
  <c r="DC48" i="33"/>
  <c r="DC28" i="33"/>
  <c r="DC30" i="33"/>
  <c r="BI20" i="33"/>
  <c r="CT19" i="33"/>
  <c r="EO19" i="33" s="1"/>
  <c r="ER19" i="33" s="1"/>
  <c r="ES19" i="33" s="1"/>
  <c r="BH31" i="33"/>
  <c r="DC22" i="33"/>
  <c r="EN21" i="33"/>
  <c r="DC52" i="33"/>
  <c r="K42" i="33"/>
  <c r="K25" i="33"/>
  <c r="BH36" i="33"/>
  <c r="BH45" i="33"/>
  <c r="AI11" i="22"/>
  <c r="AJ23" i="22" s="1"/>
  <c r="AI18" i="22"/>
  <c r="AI23" i="22"/>
  <c r="AI25" i="22"/>
  <c r="AI27" i="22"/>
  <c r="AI28" i="22"/>
  <c r="EO20" i="37" l="1"/>
  <c r="ER20" i="37" s="1"/>
  <c r="ES20" i="37" s="1"/>
  <c r="J31" i="36"/>
  <c r="BG22" i="37"/>
  <c r="CT21" i="37"/>
  <c r="J28" i="36"/>
  <c r="AY27" i="36"/>
  <c r="J31" i="37"/>
  <c r="BH25" i="37"/>
  <c r="BG30" i="36"/>
  <c r="DB22" i="37"/>
  <c r="EN21" i="37"/>
  <c r="DB30" i="36"/>
  <c r="DB22" i="36"/>
  <c r="EN21" i="36"/>
  <c r="BG22" i="36"/>
  <c r="CT21" i="36"/>
  <c r="EO21" i="36" s="1"/>
  <c r="ER21" i="36" s="1"/>
  <c r="ES21" i="36" s="1"/>
  <c r="J28" i="37"/>
  <c r="EO20" i="36"/>
  <c r="ER20" i="36" s="1"/>
  <c r="DB26" i="36"/>
  <c r="DE24" i="37"/>
  <c r="M25" i="37"/>
  <c r="AY25" i="37" s="1"/>
  <c r="DE32" i="37"/>
  <c r="DE30" i="37"/>
  <c r="M27" i="37"/>
  <c r="BJ31" i="37"/>
  <c r="L31" i="34"/>
  <c r="AY30" i="34"/>
  <c r="EO30" i="34" s="1"/>
  <c r="ER30" i="34" s="1"/>
  <c r="ES30" i="34" s="1"/>
  <c r="DD49" i="33"/>
  <c r="BJ21" i="33"/>
  <c r="CT20" i="33"/>
  <c r="EO20" i="33" s="1"/>
  <c r="ER20" i="33" s="1"/>
  <c r="ES20" i="33" s="1"/>
  <c r="DD31" i="33"/>
  <c r="DD34" i="33"/>
  <c r="DD53" i="33"/>
  <c r="DD23" i="33"/>
  <c r="EN22" i="33"/>
  <c r="L24" i="33"/>
  <c r="AY23" i="33"/>
  <c r="BI37" i="33"/>
  <c r="DD29" i="33"/>
  <c r="L32" i="33"/>
  <c r="BI26" i="33"/>
  <c r="L43" i="33"/>
  <c r="BI46" i="33"/>
  <c r="L26" i="33"/>
  <c r="BI32" i="33"/>
  <c r="AJ28" i="22"/>
  <c r="AJ27" i="22"/>
  <c r="AJ18" i="22"/>
  <c r="AJ25" i="22"/>
  <c r="EQ3" i="10"/>
  <c r="EQ4" i="10"/>
  <c r="EQ2" i="10"/>
  <c r="EQ41" i="10" l="1"/>
  <c r="EQ5" i="10"/>
  <c r="ER5" i="10" s="1"/>
  <c r="K29" i="36"/>
  <c r="AY28" i="36"/>
  <c r="BH23" i="36"/>
  <c r="CT22" i="36"/>
  <c r="BH31" i="36"/>
  <c r="EO21" i="37"/>
  <c r="ER21" i="37" s="1"/>
  <c r="ES21" i="37" s="1"/>
  <c r="DC23" i="37"/>
  <c r="EN22" i="37"/>
  <c r="DC27" i="36"/>
  <c r="BI26" i="37"/>
  <c r="BH23" i="37"/>
  <c r="CT22" i="37"/>
  <c r="DC23" i="36"/>
  <c r="EN22" i="36"/>
  <c r="ES20" i="36"/>
  <c r="K29" i="37"/>
  <c r="DC31" i="36"/>
  <c r="K32" i="37"/>
  <c r="K32" i="36"/>
  <c r="EQ16" i="10"/>
  <c r="ER2" i="10"/>
  <c r="EQ47" i="10"/>
  <c r="EQ33" i="10"/>
  <c r="EQ15" i="10"/>
  <c r="EQ31" i="10"/>
  <c r="EQ13" i="10"/>
  <c r="EQ55" i="10"/>
  <c r="EQ25" i="10"/>
  <c r="EQ39" i="10"/>
  <c r="EQ51" i="10"/>
  <c r="EQ23" i="10"/>
  <c r="EQ49" i="10"/>
  <c r="EQ17" i="10"/>
  <c r="DF33" i="37"/>
  <c r="N28" i="37"/>
  <c r="N26" i="37"/>
  <c r="AY26" i="37" s="1"/>
  <c r="DF31" i="37"/>
  <c r="BK32" i="37"/>
  <c r="DF25" i="37"/>
  <c r="M32" i="34"/>
  <c r="AY31" i="34"/>
  <c r="EO31" i="34" s="1"/>
  <c r="ER31" i="34" s="1"/>
  <c r="ES31" i="34" s="1"/>
  <c r="DE35" i="33"/>
  <c r="DE32" i="33"/>
  <c r="M27" i="33"/>
  <c r="M33" i="33"/>
  <c r="BJ38" i="33"/>
  <c r="M25" i="33"/>
  <c r="AY24" i="33"/>
  <c r="DE24" i="33"/>
  <c r="EN23" i="33"/>
  <c r="BK22" i="33"/>
  <c r="CT21" i="33"/>
  <c r="EO21" i="33" s="1"/>
  <c r="ER21" i="33" s="1"/>
  <c r="ES21" i="33" s="1"/>
  <c r="BJ27" i="33"/>
  <c r="BJ47" i="33"/>
  <c r="DE30" i="33"/>
  <c r="M44" i="33"/>
  <c r="BJ33" i="33"/>
  <c r="DE54" i="33"/>
  <c r="DE50" i="33"/>
  <c r="CV20" i="10"/>
  <c r="CV28" i="10"/>
  <c r="CV36" i="10"/>
  <c r="CV44" i="10"/>
  <c r="CV52" i="10"/>
  <c r="BA15" i="10"/>
  <c r="BA23" i="10"/>
  <c r="BA31" i="10"/>
  <c r="BA39" i="10"/>
  <c r="BA47" i="10"/>
  <c r="BA55" i="10"/>
  <c r="D16" i="10"/>
  <c r="D24" i="10"/>
  <c r="D32" i="10"/>
  <c r="D40" i="10"/>
  <c r="D48" i="10"/>
  <c r="D56" i="10"/>
  <c r="BA14" i="10"/>
  <c r="D23" i="10"/>
  <c r="CV21" i="10"/>
  <c r="CV29" i="10"/>
  <c r="CV37" i="10"/>
  <c r="CV45" i="10"/>
  <c r="CV53" i="10"/>
  <c r="BA16" i="10"/>
  <c r="BA24" i="10"/>
  <c r="BA32" i="10"/>
  <c r="BA40" i="10"/>
  <c r="BA48" i="10"/>
  <c r="BA56" i="10"/>
  <c r="D17" i="10"/>
  <c r="D25" i="10"/>
  <c r="D33" i="10"/>
  <c r="D41" i="10"/>
  <c r="D49" i="10"/>
  <c r="D10" i="10"/>
  <c r="CV19" i="10"/>
  <c r="BA30" i="10"/>
  <c r="D31" i="10"/>
  <c r="CV22" i="10"/>
  <c r="CV30" i="10"/>
  <c r="CV38" i="10"/>
  <c r="CV46" i="10"/>
  <c r="CV54" i="10"/>
  <c r="BA17" i="10"/>
  <c r="BA25" i="10"/>
  <c r="BA33" i="10"/>
  <c r="BA41" i="10"/>
  <c r="BA49" i="10"/>
  <c r="BA12" i="10"/>
  <c r="D18" i="10"/>
  <c r="D26" i="10"/>
  <c r="D34" i="10"/>
  <c r="D42" i="10"/>
  <c r="D50" i="10"/>
  <c r="CV43" i="10"/>
  <c r="BA38" i="10"/>
  <c r="D39" i="10"/>
  <c r="CV15" i="10"/>
  <c r="CV23" i="10"/>
  <c r="CV31" i="10"/>
  <c r="CV39" i="10"/>
  <c r="CV47" i="10"/>
  <c r="CV55" i="10"/>
  <c r="BA18" i="10"/>
  <c r="BA26" i="10"/>
  <c r="BA34" i="10"/>
  <c r="BA42" i="10"/>
  <c r="BA50" i="10"/>
  <c r="D11" i="10"/>
  <c r="D19" i="10"/>
  <c r="D27" i="10"/>
  <c r="D35" i="10"/>
  <c r="D43" i="10"/>
  <c r="D51" i="10"/>
  <c r="BA22" i="10"/>
  <c r="CV16" i="10"/>
  <c r="CV24" i="10"/>
  <c r="CV32" i="10"/>
  <c r="CV40" i="10"/>
  <c r="CV48" i="10"/>
  <c r="CV56" i="10"/>
  <c r="BA19" i="10"/>
  <c r="BA27" i="10"/>
  <c r="BA35" i="10"/>
  <c r="BA43" i="10"/>
  <c r="BA51" i="10"/>
  <c r="D12" i="10"/>
  <c r="D20" i="10"/>
  <c r="D28" i="10"/>
  <c r="D36" i="10"/>
  <c r="D44" i="10"/>
  <c r="D52" i="10"/>
  <c r="CV51" i="10"/>
  <c r="D15" i="10"/>
  <c r="D55" i="10"/>
  <c r="CV17" i="10"/>
  <c r="CV25" i="10"/>
  <c r="CV33" i="10"/>
  <c r="CV41" i="10"/>
  <c r="CV49" i="10"/>
  <c r="CV14" i="10"/>
  <c r="BA20" i="10"/>
  <c r="BA28" i="10"/>
  <c r="BA36" i="10"/>
  <c r="BA44" i="10"/>
  <c r="BA52" i="10"/>
  <c r="D13" i="10"/>
  <c r="D21" i="10"/>
  <c r="D29" i="10"/>
  <c r="D37" i="10"/>
  <c r="D45" i="10"/>
  <c r="D53" i="10"/>
  <c r="CV35" i="10"/>
  <c r="BA46" i="10"/>
  <c r="D47" i="10"/>
  <c r="CV18" i="10"/>
  <c r="CV26" i="10"/>
  <c r="CV34" i="10"/>
  <c r="CV42" i="10"/>
  <c r="CV50" i="10"/>
  <c r="BA13" i="10"/>
  <c r="BA21" i="10"/>
  <c r="BA29" i="10"/>
  <c r="BA37" i="10"/>
  <c r="BA45" i="10"/>
  <c r="BA53" i="10"/>
  <c r="D14" i="10"/>
  <c r="D22" i="10"/>
  <c r="D30" i="10"/>
  <c r="D38" i="10"/>
  <c r="D46" i="10"/>
  <c r="D54" i="10"/>
  <c r="CV27" i="10"/>
  <c r="BA54" i="10"/>
  <c r="EQ54" i="10"/>
  <c r="EQ46" i="10"/>
  <c r="EQ38" i="10"/>
  <c r="EQ30" i="10"/>
  <c r="EQ22" i="10"/>
  <c r="EQ53" i="10"/>
  <c r="EQ45" i="10"/>
  <c r="EQ37" i="10"/>
  <c r="EQ29" i="10"/>
  <c r="EQ21" i="10"/>
  <c r="EQ52" i="10"/>
  <c r="EQ44" i="10"/>
  <c r="EQ36" i="10"/>
  <c r="EQ28" i="10"/>
  <c r="EQ20" i="10"/>
  <c r="EQ12" i="10"/>
  <c r="EQ35" i="10"/>
  <c r="EQ27" i="10"/>
  <c r="EQ19" i="10"/>
  <c r="EQ43" i="10"/>
  <c r="EQ14" i="10"/>
  <c r="EQ50" i="10"/>
  <c r="EQ42" i="10"/>
  <c r="EQ34" i="10"/>
  <c r="EQ26" i="10"/>
  <c r="EQ18" i="10"/>
  <c r="EQ11" i="10"/>
  <c r="EQ56" i="10"/>
  <c r="EQ48" i="10"/>
  <c r="EQ40" i="10"/>
  <c r="EQ32" i="10"/>
  <c r="EQ24" i="10"/>
  <c r="D32" i="3"/>
  <c r="E32" i="3"/>
  <c r="D33" i="3"/>
  <c r="E33" i="3"/>
  <c r="D34" i="3"/>
  <c r="E34" i="3"/>
  <c r="D35" i="3"/>
  <c r="E35" i="3"/>
  <c r="D36" i="3"/>
  <c r="E36" i="3"/>
  <c r="D37" i="3"/>
  <c r="E37" i="3"/>
  <c r="D38" i="3"/>
  <c r="E38" i="3"/>
  <c r="D39" i="3"/>
  <c r="E39" i="3"/>
  <c r="D40" i="3"/>
  <c r="E40" i="3"/>
  <c r="D41" i="3"/>
  <c r="E41" i="3"/>
  <c r="D42" i="3"/>
  <c r="E42" i="3"/>
  <c r="D43" i="3"/>
  <c r="E43" i="3"/>
  <c r="D44" i="3"/>
  <c r="E44" i="3"/>
  <c r="D45" i="3"/>
  <c r="E45" i="3"/>
  <c r="D46" i="3"/>
  <c r="E46" i="3"/>
  <c r="D47" i="3"/>
  <c r="E47" i="3"/>
  <c r="D48" i="3"/>
  <c r="E48" i="3"/>
  <c r="D49" i="3"/>
  <c r="E49" i="3"/>
  <c r="D50" i="3"/>
  <c r="E50" i="3"/>
  <c r="D51" i="3"/>
  <c r="E51" i="3"/>
  <c r="D52" i="3"/>
  <c r="E52" i="3"/>
  <c r="D53" i="3"/>
  <c r="E53" i="3"/>
  <c r="D54" i="3"/>
  <c r="E54" i="3"/>
  <c r="D55" i="3"/>
  <c r="E55" i="3"/>
  <c r="D56" i="3"/>
  <c r="E56" i="3"/>
  <c r="D57" i="3"/>
  <c r="E57" i="3"/>
  <c r="D58" i="3"/>
  <c r="E58" i="3"/>
  <c r="D59" i="3"/>
  <c r="E59" i="3"/>
  <c r="D60" i="3"/>
  <c r="E60" i="3"/>
  <c r="D61" i="3"/>
  <c r="E61" i="3"/>
  <c r="D62" i="3"/>
  <c r="E62" i="3"/>
  <c r="D63" i="3"/>
  <c r="E63" i="3"/>
  <c r="D64" i="3"/>
  <c r="E64" i="3"/>
  <c r="D65" i="3"/>
  <c r="E65" i="3"/>
  <c r="D66" i="3"/>
  <c r="E66" i="3"/>
  <c r="D67" i="3"/>
  <c r="E67" i="3"/>
  <c r="D68" i="3"/>
  <c r="E68" i="3"/>
  <c r="D69" i="3"/>
  <c r="E69" i="3"/>
  <c r="D70" i="3"/>
  <c r="E70" i="3"/>
  <c r="D71" i="3"/>
  <c r="E71" i="3"/>
  <c r="D72" i="3"/>
  <c r="E72" i="3"/>
  <c r="D73" i="3"/>
  <c r="E73" i="3"/>
  <c r="D74" i="3"/>
  <c r="E74" i="3"/>
  <c r="D75" i="3"/>
  <c r="E75" i="3"/>
  <c r="D76" i="3"/>
  <c r="E76" i="3"/>
  <c r="D77" i="3"/>
  <c r="E77" i="3"/>
  <c r="E31" i="3"/>
  <c r="D31" i="3"/>
  <c r="EO22" i="36" l="1"/>
  <c r="ER22" i="36" s="1"/>
  <c r="ES22" i="36" s="1"/>
  <c r="EO22" i="37"/>
  <c r="ER22" i="37" s="1"/>
  <c r="ES22" i="37" s="1"/>
  <c r="BJ27" i="37"/>
  <c r="BI32" i="36"/>
  <c r="L30" i="37"/>
  <c r="BI24" i="36"/>
  <c r="CT23" i="36"/>
  <c r="L33" i="36"/>
  <c r="DD28" i="36"/>
  <c r="L33" i="37"/>
  <c r="DD24" i="36"/>
  <c r="EN23" i="36"/>
  <c r="DD24" i="37"/>
  <c r="EN23" i="37"/>
  <c r="L30" i="36"/>
  <c r="AY29" i="36"/>
  <c r="DD32" i="36"/>
  <c r="BI24" i="37"/>
  <c r="CT23" i="37"/>
  <c r="O27" i="37"/>
  <c r="AY27" i="37" s="1"/>
  <c r="DG26" i="37"/>
  <c r="O29" i="37"/>
  <c r="BL33" i="37"/>
  <c r="DG34" i="37"/>
  <c r="DG32" i="37"/>
  <c r="N33" i="34"/>
  <c r="AY32" i="34"/>
  <c r="EO32" i="34" s="1"/>
  <c r="ER32" i="34" s="1"/>
  <c r="ES32" i="34" s="1"/>
  <c r="N45" i="33"/>
  <c r="BL23" i="33"/>
  <c r="CT22" i="33"/>
  <c r="EO22" i="33" s="1"/>
  <c r="ER22" i="33" s="1"/>
  <c r="ES22" i="33" s="1"/>
  <c r="N34" i="33"/>
  <c r="DF51" i="33"/>
  <c r="DF31" i="33"/>
  <c r="DF25" i="33"/>
  <c r="EN24" i="33"/>
  <c r="N28" i="33"/>
  <c r="DF55" i="33"/>
  <c r="BK48" i="33"/>
  <c r="N26" i="33"/>
  <c r="AY25" i="33"/>
  <c r="DF33" i="33"/>
  <c r="BK34" i="33"/>
  <c r="BK28" i="33"/>
  <c r="BK39" i="33"/>
  <c r="DF36" i="33"/>
  <c r="L31" i="3"/>
  <c r="EO23" i="37" l="1"/>
  <c r="ER23" i="37" s="1"/>
  <c r="ES23" i="37" s="1"/>
  <c r="M31" i="36"/>
  <c r="AY30" i="36"/>
  <c r="BJ25" i="36"/>
  <c r="CT24" i="36"/>
  <c r="DE25" i="37"/>
  <c r="EN24" i="37"/>
  <c r="DE29" i="36"/>
  <c r="M31" i="37"/>
  <c r="BJ33" i="36"/>
  <c r="BJ25" i="37"/>
  <c r="CT24" i="37"/>
  <c r="DE25" i="36"/>
  <c r="EN24" i="36"/>
  <c r="BK28" i="37"/>
  <c r="DE33" i="36"/>
  <c r="M34" i="37"/>
  <c r="M34" i="36"/>
  <c r="EO23" i="36"/>
  <c r="ER23" i="36" s="1"/>
  <c r="P30" i="37"/>
  <c r="DH33" i="37"/>
  <c r="DH27" i="37"/>
  <c r="BM34" i="37"/>
  <c r="DH35" i="37"/>
  <c r="P28" i="37"/>
  <c r="AY28" i="37" s="1"/>
  <c r="O34" i="34"/>
  <c r="AY33" i="34"/>
  <c r="EO33" i="34" s="1"/>
  <c r="ER33" i="34" s="1"/>
  <c r="ES33" i="34" s="1"/>
  <c r="DG52" i="33"/>
  <c r="DG37" i="33"/>
  <c r="O29" i="33"/>
  <c r="O35" i="33"/>
  <c r="DG26" i="33"/>
  <c r="EN25" i="33"/>
  <c r="BM24" i="33"/>
  <c r="CT23" i="33"/>
  <c r="EO23" i="33" s="1"/>
  <c r="ER23" i="33" s="1"/>
  <c r="ES23" i="33" s="1"/>
  <c r="BL29" i="33"/>
  <c r="BL35" i="33"/>
  <c r="DG56" i="33"/>
  <c r="DG34" i="33"/>
  <c r="BL40" i="33"/>
  <c r="O27" i="33"/>
  <c r="AY26" i="33"/>
  <c r="BL49" i="33"/>
  <c r="DG32" i="33"/>
  <c r="O46" i="33"/>
  <c r="EO24" i="36" l="1"/>
  <c r="ER24" i="36" s="1"/>
  <c r="ES24" i="36" s="1"/>
  <c r="EO24" i="37"/>
  <c r="ER24" i="37" s="1"/>
  <c r="ES24" i="37" s="1"/>
  <c r="DF26" i="36"/>
  <c r="EN25" i="36"/>
  <c r="DF30" i="36"/>
  <c r="BK26" i="37"/>
  <c r="CT25" i="37"/>
  <c r="DF26" i="37"/>
  <c r="EN25" i="37"/>
  <c r="N35" i="37"/>
  <c r="BK34" i="36"/>
  <c r="BK26" i="36"/>
  <c r="CT25" i="36"/>
  <c r="EO25" i="36" s="1"/>
  <c r="ER25" i="36" s="1"/>
  <c r="ES25" i="36" s="1"/>
  <c r="BL29" i="37"/>
  <c r="DF34" i="36"/>
  <c r="N32" i="37"/>
  <c r="N32" i="36"/>
  <c r="AY31" i="36"/>
  <c r="ES23" i="36"/>
  <c r="N35" i="36"/>
  <c r="DI28" i="37"/>
  <c r="Q29" i="37"/>
  <c r="AY29" i="37" s="1"/>
  <c r="DI36" i="37"/>
  <c r="BN35" i="37"/>
  <c r="DI34" i="37"/>
  <c r="Q31" i="37"/>
  <c r="P35" i="34"/>
  <c r="AY34" i="34"/>
  <c r="EO34" i="34" s="1"/>
  <c r="ER34" i="34" s="1"/>
  <c r="ES34" i="34" s="1"/>
  <c r="P28" i="33"/>
  <c r="AY27" i="33"/>
  <c r="P47" i="33"/>
  <c r="BM36" i="33"/>
  <c r="BM41" i="33"/>
  <c r="P30" i="33"/>
  <c r="DH38" i="33"/>
  <c r="DH33" i="33"/>
  <c r="DH35" i="33"/>
  <c r="BN25" i="33"/>
  <c r="CT24" i="33"/>
  <c r="EO24" i="33" s="1"/>
  <c r="ER24" i="33" s="1"/>
  <c r="ES24" i="33" s="1"/>
  <c r="BM50" i="33"/>
  <c r="DH27" i="33"/>
  <c r="EN26" i="33"/>
  <c r="P36" i="33"/>
  <c r="BM30" i="33"/>
  <c r="DH53" i="33"/>
  <c r="EN14" i="10"/>
  <c r="CT12" i="10"/>
  <c r="AY10" i="10"/>
  <c r="EO25" i="37" l="1"/>
  <c r="ER25" i="37" s="1"/>
  <c r="ES25" i="37" s="1"/>
  <c r="DG27" i="37"/>
  <c r="EN26" i="37"/>
  <c r="O33" i="37"/>
  <c r="BL27" i="36"/>
  <c r="CT26" i="36"/>
  <c r="BL27" i="37"/>
  <c r="CT26" i="37"/>
  <c r="EO26" i="37" s="1"/>
  <c r="ER26" i="37" s="1"/>
  <c r="ES26" i="37" s="1"/>
  <c r="DG35" i="36"/>
  <c r="BL35" i="36"/>
  <c r="DG31" i="36"/>
  <c r="O36" i="36"/>
  <c r="BM30" i="37"/>
  <c r="O36" i="37"/>
  <c r="DG27" i="36"/>
  <c r="EN26" i="36"/>
  <c r="O33" i="36"/>
  <c r="AY32" i="36"/>
  <c r="DJ37" i="37"/>
  <c r="R32" i="37"/>
  <c r="R30" i="37"/>
  <c r="AY30" i="37" s="1"/>
  <c r="BO36" i="37"/>
  <c r="DJ35" i="37"/>
  <c r="DJ29" i="37"/>
  <c r="Q36" i="34"/>
  <c r="AY35" i="34"/>
  <c r="EO35" i="34" s="1"/>
  <c r="ER35" i="34" s="1"/>
  <c r="ES35" i="34" s="1"/>
  <c r="Q37" i="33"/>
  <c r="DI36" i="33"/>
  <c r="BN42" i="33"/>
  <c r="DI28" i="33"/>
  <c r="EN27" i="33"/>
  <c r="DI54" i="33"/>
  <c r="BN37" i="33"/>
  <c r="Q48" i="33"/>
  <c r="DI34" i="33"/>
  <c r="BN51" i="33"/>
  <c r="DI39" i="33"/>
  <c r="BN31" i="33"/>
  <c r="BO26" i="33"/>
  <c r="CT25" i="33"/>
  <c r="EO25" i="33" s="1"/>
  <c r="ER25" i="33" s="1"/>
  <c r="ES25" i="33" s="1"/>
  <c r="Q31" i="33"/>
  <c r="Q29" i="33"/>
  <c r="AY28" i="33"/>
  <c r="EO26" i="36" l="1"/>
  <c r="ER26" i="36" s="1"/>
  <c r="ES26" i="36" s="1"/>
  <c r="BM28" i="37"/>
  <c r="CT27" i="37"/>
  <c r="BN31" i="37"/>
  <c r="DH32" i="36"/>
  <c r="BM28" i="36"/>
  <c r="CT27" i="36"/>
  <c r="BM36" i="36"/>
  <c r="P34" i="37"/>
  <c r="DH28" i="36"/>
  <c r="EN27" i="36"/>
  <c r="P37" i="37"/>
  <c r="P34" i="36"/>
  <c r="AY33" i="36"/>
  <c r="P37" i="36"/>
  <c r="DH36" i="36"/>
  <c r="DH28" i="37"/>
  <c r="EN27" i="37"/>
  <c r="BP37" i="37"/>
  <c r="S31" i="37"/>
  <c r="AY31" i="37" s="1"/>
  <c r="DK30" i="37"/>
  <c r="DK36" i="37"/>
  <c r="S33" i="37"/>
  <c r="DK38" i="37"/>
  <c r="R37" i="34"/>
  <c r="AY36" i="34"/>
  <c r="EO36" i="34" s="1"/>
  <c r="ER36" i="34" s="1"/>
  <c r="ES36" i="34" s="1"/>
  <c r="BP27" i="33"/>
  <c r="CT26" i="33"/>
  <c r="EO26" i="33" s="1"/>
  <c r="ER26" i="33" s="1"/>
  <c r="ES26" i="33" s="1"/>
  <c r="BO32" i="33"/>
  <c r="R30" i="33"/>
  <c r="AY29" i="33"/>
  <c r="DJ40" i="33"/>
  <c r="DJ37" i="33"/>
  <c r="DJ35" i="33"/>
  <c r="R49" i="33"/>
  <c r="DJ29" i="33"/>
  <c r="EN28" i="33"/>
  <c r="BO43" i="33"/>
  <c r="BO38" i="33"/>
  <c r="R32" i="33"/>
  <c r="BO52" i="33"/>
  <c r="DJ55" i="33"/>
  <c r="R38" i="33"/>
  <c r="Q35" i="36" l="1"/>
  <c r="AY34" i="36"/>
  <c r="BO32" i="37"/>
  <c r="DI33" i="36"/>
  <c r="BN37" i="36"/>
  <c r="EO27" i="37"/>
  <c r="ER27" i="37" s="1"/>
  <c r="ES27" i="37" s="1"/>
  <c r="DI29" i="37"/>
  <c r="EN28" i="37"/>
  <c r="Q38" i="37"/>
  <c r="BN29" i="37"/>
  <c r="CT28" i="37"/>
  <c r="DI37" i="36"/>
  <c r="EO27" i="36"/>
  <c r="ER27" i="36" s="1"/>
  <c r="ES27" i="36" s="1"/>
  <c r="Q38" i="36"/>
  <c r="Q35" i="37"/>
  <c r="DI29" i="36"/>
  <c r="EN28" i="36"/>
  <c r="BN29" i="36"/>
  <c r="CT28" i="36"/>
  <c r="DL37" i="37"/>
  <c r="DL39" i="37"/>
  <c r="T34" i="37"/>
  <c r="DL31" i="37"/>
  <c r="T32" i="37"/>
  <c r="AY32" i="37" s="1"/>
  <c r="BQ38" i="37"/>
  <c r="S38" i="34"/>
  <c r="AY37" i="34"/>
  <c r="EO37" i="34" s="1"/>
  <c r="ER37" i="34" s="1"/>
  <c r="ES37" i="34" s="1"/>
  <c r="BP53" i="33"/>
  <c r="S50" i="33"/>
  <c r="BP33" i="33"/>
  <c r="DK30" i="33"/>
  <c r="EN29" i="33"/>
  <c r="DK41" i="33"/>
  <c r="S33" i="33"/>
  <c r="S31" i="33"/>
  <c r="AY30" i="33"/>
  <c r="S39" i="33"/>
  <c r="BP39" i="33"/>
  <c r="DK36" i="33"/>
  <c r="DK56" i="33"/>
  <c r="BP44" i="33"/>
  <c r="DK38" i="33"/>
  <c r="BQ28" i="33"/>
  <c r="CT27" i="33"/>
  <c r="EO27" i="33" s="1"/>
  <c r="ER27" i="33" s="1"/>
  <c r="ES27" i="33" s="1"/>
  <c r="ES9" i="10"/>
  <c r="H12" i="2"/>
  <c r="EV7" i="10"/>
  <c r="G5" i="12" s="1"/>
  <c r="D10" i="2"/>
  <c r="EO28" i="36" l="1"/>
  <c r="ER28" i="36" s="1"/>
  <c r="ES28" i="36" s="1"/>
  <c r="EO28" i="37"/>
  <c r="ER28" i="37" s="1"/>
  <c r="ES28" i="37" s="1"/>
  <c r="BO38" i="36"/>
  <c r="R36" i="37"/>
  <c r="DJ34" i="36"/>
  <c r="BO30" i="37"/>
  <c r="CT29" i="37"/>
  <c r="R39" i="36"/>
  <c r="R39" i="37"/>
  <c r="BP33" i="37"/>
  <c r="BO30" i="36"/>
  <c r="CT29" i="36"/>
  <c r="DJ30" i="37"/>
  <c r="EN29" i="37"/>
  <c r="DJ38" i="36"/>
  <c r="R36" i="36"/>
  <c r="AY35" i="36"/>
  <c r="DJ30" i="36"/>
  <c r="EN29" i="36"/>
  <c r="BR39" i="37"/>
  <c r="U35" i="37"/>
  <c r="U33" i="37"/>
  <c r="AY33" i="37" s="1"/>
  <c r="DM40" i="37"/>
  <c r="DM32" i="37"/>
  <c r="DM38" i="37"/>
  <c r="T39" i="34"/>
  <c r="AY38" i="34"/>
  <c r="EO38" i="34" s="1"/>
  <c r="ER38" i="34" s="1"/>
  <c r="ES38" i="34" s="1"/>
  <c r="BQ45" i="33"/>
  <c r="T32" i="33"/>
  <c r="AY31" i="33"/>
  <c r="T51" i="33"/>
  <c r="DL31" i="33"/>
  <c r="EN30" i="33"/>
  <c r="BQ34" i="33"/>
  <c r="DL37" i="33"/>
  <c r="BR29" i="33"/>
  <c r="CT28" i="33"/>
  <c r="EO28" i="33" s="1"/>
  <c r="ER28" i="33" s="1"/>
  <c r="ES28" i="33" s="1"/>
  <c r="DL39" i="33"/>
  <c r="BQ40" i="33"/>
  <c r="DL42" i="33"/>
  <c r="T40" i="33"/>
  <c r="T34" i="33"/>
  <c r="BQ54" i="33"/>
  <c r="E20" i="10"/>
  <c r="E24" i="10"/>
  <c r="E53" i="10"/>
  <c r="E49" i="10"/>
  <c r="E29" i="10"/>
  <c r="E31" i="10"/>
  <c r="E25" i="10"/>
  <c r="E18" i="10"/>
  <c r="E21" i="10"/>
  <c r="E50" i="10"/>
  <c r="E46" i="10"/>
  <c r="E47" i="10"/>
  <c r="E26" i="10"/>
  <c r="E48" i="10"/>
  <c r="E37" i="10"/>
  <c r="E42" i="10"/>
  <c r="E40" i="10"/>
  <c r="E28" i="10"/>
  <c r="E19" i="10"/>
  <c r="E30" i="10"/>
  <c r="E27" i="10"/>
  <c r="E33" i="10"/>
  <c r="E32" i="10"/>
  <c r="E36" i="10"/>
  <c r="E56" i="10"/>
  <c r="E51" i="10"/>
  <c r="E39" i="10"/>
  <c r="E52" i="10"/>
  <c r="E38" i="10"/>
  <c r="E41" i="10"/>
  <c r="E54" i="10"/>
  <c r="E44" i="10"/>
  <c r="E43" i="10"/>
  <c r="E35" i="10"/>
  <c r="E34" i="10"/>
  <c r="E22" i="10"/>
  <c r="E23" i="10"/>
  <c r="E45" i="10"/>
  <c r="E55" i="10"/>
  <c r="CW53" i="10"/>
  <c r="CW54" i="10"/>
  <c r="CW42" i="10"/>
  <c r="CW37" i="10"/>
  <c r="CW52" i="10"/>
  <c r="CW49" i="10"/>
  <c r="CW51" i="10"/>
  <c r="CW40" i="10"/>
  <c r="CW36" i="10"/>
  <c r="CW31" i="10"/>
  <c r="CW48" i="10"/>
  <c r="CW43" i="10"/>
  <c r="CW45" i="10"/>
  <c r="CW33" i="10"/>
  <c r="CW50" i="10"/>
  <c r="CW44" i="10"/>
  <c r="CW39" i="10"/>
  <c r="CW41" i="10"/>
  <c r="CW30" i="10"/>
  <c r="CW55" i="10"/>
  <c r="CW28" i="10"/>
  <c r="CW34" i="10"/>
  <c r="CW56" i="10"/>
  <c r="CW46" i="10"/>
  <c r="CW35" i="10"/>
  <c r="CW32" i="10"/>
  <c r="CW29" i="10"/>
  <c r="CW47" i="10"/>
  <c r="CW38" i="10"/>
  <c r="BB23" i="10"/>
  <c r="BB50" i="10"/>
  <c r="BB35" i="10"/>
  <c r="BB32" i="10"/>
  <c r="BB20" i="10"/>
  <c r="BB45" i="10"/>
  <c r="BB29" i="10"/>
  <c r="BB24" i="10"/>
  <c r="BB46" i="10"/>
  <c r="BB34" i="10"/>
  <c r="BB31" i="10"/>
  <c r="BB25" i="10"/>
  <c r="BB26" i="10"/>
  <c r="BB55" i="10"/>
  <c r="BB33" i="10"/>
  <c r="BB56" i="10"/>
  <c r="BB44" i="10"/>
  <c r="BB30" i="10"/>
  <c r="BB40" i="10"/>
  <c r="BB52" i="10"/>
  <c r="BB51" i="10"/>
  <c r="BB43" i="10"/>
  <c r="BB28" i="10"/>
  <c r="BB27" i="10"/>
  <c r="BB47" i="10"/>
  <c r="BB49" i="10"/>
  <c r="BB42" i="10"/>
  <c r="BB37" i="10"/>
  <c r="BB21" i="10"/>
  <c r="BB54" i="10"/>
  <c r="BB38" i="10"/>
  <c r="BB22" i="10"/>
  <c r="BB18" i="10"/>
  <c r="BB36" i="10"/>
  <c r="BB41" i="10"/>
  <c r="BB53" i="10"/>
  <c r="BB39" i="10"/>
  <c r="BB48" i="10"/>
  <c r="BB19" i="10"/>
  <c r="BP31" i="36" l="1"/>
  <c r="CT30" i="36"/>
  <c r="EO29" i="37"/>
  <c r="ER29" i="37" s="1"/>
  <c r="ES29" i="37" s="1"/>
  <c r="S37" i="36"/>
  <c r="AY36" i="36"/>
  <c r="BP31" i="37"/>
  <c r="CT30" i="37"/>
  <c r="BQ34" i="37"/>
  <c r="DK39" i="36"/>
  <c r="DK35" i="36"/>
  <c r="S37" i="37"/>
  <c r="DK31" i="36"/>
  <c r="EN30" i="36"/>
  <c r="DK31" i="37"/>
  <c r="EN30" i="37"/>
  <c r="S40" i="37"/>
  <c r="EO29" i="36"/>
  <c r="ER29" i="36" s="1"/>
  <c r="ES29" i="36" s="1"/>
  <c r="S40" i="36"/>
  <c r="BP39" i="36"/>
  <c r="DN41" i="37"/>
  <c r="DN39" i="37"/>
  <c r="V34" i="37"/>
  <c r="AY34" i="37" s="1"/>
  <c r="DN33" i="37"/>
  <c r="V36" i="37"/>
  <c r="BS40" i="37"/>
  <c r="U40" i="34"/>
  <c r="AY39" i="34"/>
  <c r="EO39" i="34" s="1"/>
  <c r="ER39" i="34" s="1"/>
  <c r="ES39" i="34" s="1"/>
  <c r="U35" i="33"/>
  <c r="DM40" i="33"/>
  <c r="DM32" i="33"/>
  <c r="EN31" i="33"/>
  <c r="U41" i="33"/>
  <c r="BS30" i="33"/>
  <c r="CT29" i="33"/>
  <c r="EO29" i="33" s="1"/>
  <c r="ER29" i="33" s="1"/>
  <c r="ES29" i="33" s="1"/>
  <c r="U52" i="33"/>
  <c r="DM43" i="33"/>
  <c r="DM38" i="33"/>
  <c r="U33" i="33"/>
  <c r="AY32" i="33"/>
  <c r="BR55" i="33"/>
  <c r="BR41" i="33"/>
  <c r="BR35" i="33"/>
  <c r="BR46" i="33"/>
  <c r="BC39" i="10"/>
  <c r="BD40" i="10" s="1"/>
  <c r="BE41" i="10" s="1"/>
  <c r="BF42" i="10" s="1"/>
  <c r="BG43" i="10" s="1"/>
  <c r="BH44" i="10" s="1"/>
  <c r="BI45" i="10" s="1"/>
  <c r="BJ46" i="10" s="1"/>
  <c r="BK47" i="10" s="1"/>
  <c r="BL48" i="10" s="1"/>
  <c r="BM49" i="10" s="1"/>
  <c r="BN50" i="10" s="1"/>
  <c r="BO51" i="10" s="1"/>
  <c r="BP52" i="10" s="1"/>
  <c r="BQ53" i="10" s="1"/>
  <c r="BR54" i="10" s="1"/>
  <c r="BS55" i="10" s="1"/>
  <c r="BT56" i="10" s="1"/>
  <c r="BC47" i="10"/>
  <c r="BD48" i="10" s="1"/>
  <c r="BE49" i="10" s="1"/>
  <c r="BF50" i="10" s="1"/>
  <c r="BG51" i="10" s="1"/>
  <c r="BH52" i="10" s="1"/>
  <c r="BI53" i="10" s="1"/>
  <c r="BJ54" i="10" s="1"/>
  <c r="BK55" i="10" s="1"/>
  <c r="BL56" i="10" s="1"/>
  <c r="BC23" i="10"/>
  <c r="BD24" i="10" s="1"/>
  <c r="BE25" i="10" s="1"/>
  <c r="BF26" i="10" s="1"/>
  <c r="BG27" i="10" s="1"/>
  <c r="BH28" i="10" s="1"/>
  <c r="BI29" i="10" s="1"/>
  <c r="BJ30" i="10" s="1"/>
  <c r="BK31" i="10" s="1"/>
  <c r="BL32" i="10" s="1"/>
  <c r="BM33" i="10" s="1"/>
  <c r="BN34" i="10" s="1"/>
  <c r="BO35" i="10" s="1"/>
  <c r="BP36" i="10" s="1"/>
  <c r="BQ37" i="10" s="1"/>
  <c r="BR38" i="10" s="1"/>
  <c r="BS39" i="10" s="1"/>
  <c r="BT40" i="10" s="1"/>
  <c r="BU41" i="10" s="1"/>
  <c r="BV42" i="10" s="1"/>
  <c r="BW43" i="10" s="1"/>
  <c r="BX44" i="10" s="1"/>
  <c r="BY45" i="10" s="1"/>
  <c r="BZ46" i="10" s="1"/>
  <c r="CA47" i="10" s="1"/>
  <c r="CB48" i="10" s="1"/>
  <c r="CC49" i="10" s="1"/>
  <c r="CD50" i="10" s="1"/>
  <c r="CE51" i="10" s="1"/>
  <c r="CF52" i="10" s="1"/>
  <c r="CG53" i="10" s="1"/>
  <c r="CH54" i="10" s="1"/>
  <c r="CI55" i="10" s="1"/>
  <c r="CJ56" i="10" s="1"/>
  <c r="BC43" i="10"/>
  <c r="BD44" i="10" s="1"/>
  <c r="BE45" i="10" s="1"/>
  <c r="BF46" i="10" s="1"/>
  <c r="BG47" i="10" s="1"/>
  <c r="BH48" i="10" s="1"/>
  <c r="BI49" i="10" s="1"/>
  <c r="BJ50" i="10" s="1"/>
  <c r="BK51" i="10" s="1"/>
  <c r="BL52" i="10" s="1"/>
  <c r="BM53" i="10" s="1"/>
  <c r="BN54" i="10" s="1"/>
  <c r="BO55" i="10" s="1"/>
  <c r="BP56" i="10" s="1"/>
  <c r="BC35" i="10"/>
  <c r="BD36" i="10" s="1"/>
  <c r="BE37" i="10" s="1"/>
  <c r="BF38" i="10" s="1"/>
  <c r="BG39" i="10" s="1"/>
  <c r="BH40" i="10" s="1"/>
  <c r="BI41" i="10" s="1"/>
  <c r="BJ42" i="10" s="1"/>
  <c r="BK43" i="10" s="1"/>
  <c r="BL44" i="10" s="1"/>
  <c r="BM45" i="10" s="1"/>
  <c r="BN46" i="10" s="1"/>
  <c r="BO47" i="10" s="1"/>
  <c r="BP48" i="10" s="1"/>
  <c r="BQ49" i="10" s="1"/>
  <c r="BR50" i="10" s="1"/>
  <c r="BS51" i="10" s="1"/>
  <c r="BT52" i="10" s="1"/>
  <c r="BU53" i="10" s="1"/>
  <c r="BV54" i="10" s="1"/>
  <c r="BW55" i="10" s="1"/>
  <c r="BX56" i="10" s="1"/>
  <c r="BC51" i="10"/>
  <c r="BD52" i="10" s="1"/>
  <c r="BE53" i="10" s="1"/>
  <c r="BF54" i="10" s="1"/>
  <c r="BG55" i="10" s="1"/>
  <c r="BH56" i="10" s="1"/>
  <c r="CX40" i="10"/>
  <c r="CY41" i="10" s="1"/>
  <c r="CZ42" i="10" s="1"/>
  <c r="DA43" i="10" s="1"/>
  <c r="DB44" i="10" s="1"/>
  <c r="DC45" i="10" s="1"/>
  <c r="DD46" i="10" s="1"/>
  <c r="DE47" i="10" s="1"/>
  <c r="DF48" i="10" s="1"/>
  <c r="DG49" i="10" s="1"/>
  <c r="DH50" i="10" s="1"/>
  <c r="DI51" i="10" s="1"/>
  <c r="DJ52" i="10" s="1"/>
  <c r="DK53" i="10" s="1"/>
  <c r="DL54" i="10" s="1"/>
  <c r="DM55" i="10" s="1"/>
  <c r="DN56" i="10" s="1"/>
  <c r="CX32" i="10"/>
  <c r="CY33" i="10" s="1"/>
  <c r="CZ34" i="10" s="1"/>
  <c r="DA35" i="10" s="1"/>
  <c r="DB36" i="10" s="1"/>
  <c r="DC37" i="10" s="1"/>
  <c r="DD38" i="10" s="1"/>
  <c r="DE39" i="10" s="1"/>
  <c r="DF40" i="10" s="1"/>
  <c r="DG41" i="10" s="1"/>
  <c r="DH42" i="10" s="1"/>
  <c r="DI43" i="10" s="1"/>
  <c r="DJ44" i="10" s="1"/>
  <c r="DK45" i="10" s="1"/>
  <c r="DL46" i="10" s="1"/>
  <c r="DM47" i="10" s="1"/>
  <c r="DN48" i="10" s="1"/>
  <c r="DO49" i="10" s="1"/>
  <c r="DP50" i="10" s="1"/>
  <c r="DQ51" i="10" s="1"/>
  <c r="DR52" i="10" s="1"/>
  <c r="DS53" i="10" s="1"/>
  <c r="DT54" i="10" s="1"/>
  <c r="DU55" i="10" s="1"/>
  <c r="DV56" i="10" s="1"/>
  <c r="F36" i="10"/>
  <c r="G37" i="10" s="1"/>
  <c r="H38" i="10" s="1"/>
  <c r="I39" i="10" s="1"/>
  <c r="J40" i="10" s="1"/>
  <c r="K41" i="10" s="1"/>
  <c r="L42" i="10" s="1"/>
  <c r="M43" i="10" s="1"/>
  <c r="N44" i="10" s="1"/>
  <c r="O45" i="10" s="1"/>
  <c r="P46" i="10" s="1"/>
  <c r="Q47" i="10" s="1"/>
  <c r="R48" i="10" s="1"/>
  <c r="S49" i="10" s="1"/>
  <c r="T50" i="10" s="1"/>
  <c r="U51" i="10" s="1"/>
  <c r="V52" i="10" s="1"/>
  <c r="W53" i="10" s="1"/>
  <c r="X54" i="10" s="1"/>
  <c r="Y55" i="10" s="1"/>
  <c r="Z56" i="10" s="1"/>
  <c r="F40" i="10"/>
  <c r="G41" i="10" s="1"/>
  <c r="H42" i="10" s="1"/>
  <c r="I43" i="10" s="1"/>
  <c r="J44" i="10" s="1"/>
  <c r="K45" i="10" s="1"/>
  <c r="L46" i="10" s="1"/>
  <c r="M47" i="10" s="1"/>
  <c r="N48" i="10" s="1"/>
  <c r="O49" i="10" s="1"/>
  <c r="P50" i="10" s="1"/>
  <c r="Q51" i="10" s="1"/>
  <c r="R52" i="10" s="1"/>
  <c r="S53" i="10" s="1"/>
  <c r="T54" i="10" s="1"/>
  <c r="U55" i="10" s="1"/>
  <c r="V56" i="10" s="1"/>
  <c r="F31" i="10"/>
  <c r="G32" i="10" s="1"/>
  <c r="H33" i="10" s="1"/>
  <c r="I34" i="10" s="1"/>
  <c r="J35" i="10" s="1"/>
  <c r="K36" i="10" s="1"/>
  <c r="L37" i="10" s="1"/>
  <c r="M38" i="10" s="1"/>
  <c r="N39" i="10" s="1"/>
  <c r="O40" i="10" s="1"/>
  <c r="P41" i="10" s="1"/>
  <c r="Q42" i="10" s="1"/>
  <c r="R43" i="10" s="1"/>
  <c r="S44" i="10" s="1"/>
  <c r="T45" i="10" s="1"/>
  <c r="U46" i="10" s="1"/>
  <c r="V47" i="10" s="1"/>
  <c r="W48" i="10" s="1"/>
  <c r="X49" i="10" s="1"/>
  <c r="Y50" i="10" s="1"/>
  <c r="Z51" i="10" s="1"/>
  <c r="AA52" i="10" s="1"/>
  <c r="AB53" i="10" s="1"/>
  <c r="AC54" i="10" s="1"/>
  <c r="AD55" i="10" s="1"/>
  <c r="AE56" i="10" s="1"/>
  <c r="F27" i="10"/>
  <c r="G28" i="10" s="1"/>
  <c r="H29" i="10" s="1"/>
  <c r="I30" i="10" s="1"/>
  <c r="J31" i="10" s="1"/>
  <c r="K32" i="10" s="1"/>
  <c r="L33" i="10" s="1"/>
  <c r="M34" i="10" s="1"/>
  <c r="N35" i="10" s="1"/>
  <c r="O36" i="10" s="1"/>
  <c r="P37" i="10" s="1"/>
  <c r="Q38" i="10" s="1"/>
  <c r="R39" i="10" s="1"/>
  <c r="S40" i="10" s="1"/>
  <c r="T41" i="10" s="1"/>
  <c r="U42" i="10" s="1"/>
  <c r="V43" i="10" s="1"/>
  <c r="W44" i="10" s="1"/>
  <c r="X45" i="10" s="1"/>
  <c r="Y46" i="10" s="1"/>
  <c r="Z47" i="10" s="1"/>
  <c r="AA48" i="10" s="1"/>
  <c r="AB49" i="10" s="1"/>
  <c r="AC50" i="10" s="1"/>
  <c r="AD51" i="10" s="1"/>
  <c r="AE52" i="10" s="1"/>
  <c r="AF53" i="10" s="1"/>
  <c r="AG54" i="10" s="1"/>
  <c r="AH55" i="10" s="1"/>
  <c r="AI56" i="10" s="1"/>
  <c r="F30" i="10"/>
  <c r="G31" i="10" s="1"/>
  <c r="H32" i="10" s="1"/>
  <c r="I33" i="10" s="1"/>
  <c r="J34" i="10" s="1"/>
  <c r="K35" i="10" s="1"/>
  <c r="L36" i="10" s="1"/>
  <c r="M37" i="10" s="1"/>
  <c r="N38" i="10" s="1"/>
  <c r="O39" i="10" s="1"/>
  <c r="P40" i="10" s="1"/>
  <c r="Q41" i="10" s="1"/>
  <c r="R42" i="10" s="1"/>
  <c r="S43" i="10" s="1"/>
  <c r="T44" i="10" s="1"/>
  <c r="U45" i="10" s="1"/>
  <c r="V46" i="10" s="1"/>
  <c r="W47" i="10" s="1"/>
  <c r="X48" i="10" s="1"/>
  <c r="Y49" i="10" s="1"/>
  <c r="Z50" i="10" s="1"/>
  <c r="AA51" i="10" s="1"/>
  <c r="AB52" i="10" s="1"/>
  <c r="AC53" i="10" s="1"/>
  <c r="AD54" i="10" s="1"/>
  <c r="AE55" i="10" s="1"/>
  <c r="AF56" i="10" s="1"/>
  <c r="F21" i="10"/>
  <c r="G22" i="10" s="1"/>
  <c r="H23" i="10" s="1"/>
  <c r="I24" i="10" s="1"/>
  <c r="J25" i="10" s="1"/>
  <c r="K26" i="10" s="1"/>
  <c r="L27" i="10" s="1"/>
  <c r="M28" i="10" s="1"/>
  <c r="N29" i="10" s="1"/>
  <c r="O30" i="10" s="1"/>
  <c r="P31" i="10" s="1"/>
  <c r="Q32" i="10" s="1"/>
  <c r="R33" i="10" s="1"/>
  <c r="S34" i="10" s="1"/>
  <c r="T35" i="10" s="1"/>
  <c r="U36" i="10" s="1"/>
  <c r="V37" i="10" s="1"/>
  <c r="W38" i="10" s="1"/>
  <c r="X39" i="10" s="1"/>
  <c r="Y40" i="10" s="1"/>
  <c r="Z41" i="10" s="1"/>
  <c r="AA42" i="10" s="1"/>
  <c r="AB43" i="10" s="1"/>
  <c r="AC44" i="10" s="1"/>
  <c r="AD45" i="10" s="1"/>
  <c r="AE46" i="10" s="1"/>
  <c r="AF47" i="10" s="1"/>
  <c r="AG48" i="10" s="1"/>
  <c r="AH49" i="10" s="1"/>
  <c r="AI50" i="10" s="1"/>
  <c r="AJ51" i="10" s="1"/>
  <c r="AK52" i="10" s="1"/>
  <c r="AL53" i="10" s="1"/>
  <c r="AM54" i="10" s="1"/>
  <c r="AN55" i="10" s="1"/>
  <c r="AO56" i="10" s="1"/>
  <c r="CX45" i="10"/>
  <c r="CY46" i="10" s="1"/>
  <c r="CZ47" i="10" s="1"/>
  <c r="DA48" i="10" s="1"/>
  <c r="DB49" i="10" s="1"/>
  <c r="DC50" i="10" s="1"/>
  <c r="DD51" i="10" s="1"/>
  <c r="DE52" i="10" s="1"/>
  <c r="DF53" i="10" s="1"/>
  <c r="DG54" i="10" s="1"/>
  <c r="DH55" i="10" s="1"/>
  <c r="DI56" i="10" s="1"/>
  <c r="CX37" i="10"/>
  <c r="CY38" i="10" s="1"/>
  <c r="CZ39" i="10" s="1"/>
  <c r="DA40" i="10" s="1"/>
  <c r="DB41" i="10" s="1"/>
  <c r="DC42" i="10" s="1"/>
  <c r="DD43" i="10" s="1"/>
  <c r="DE44" i="10" s="1"/>
  <c r="DF45" i="10" s="1"/>
  <c r="DG46" i="10" s="1"/>
  <c r="DH47" i="10" s="1"/>
  <c r="DI48" i="10" s="1"/>
  <c r="DJ49" i="10" s="1"/>
  <c r="DK50" i="10" s="1"/>
  <c r="DL51" i="10" s="1"/>
  <c r="DM52" i="10" s="1"/>
  <c r="DN53" i="10" s="1"/>
  <c r="DO54" i="10" s="1"/>
  <c r="DP55" i="10" s="1"/>
  <c r="DQ56" i="10" s="1"/>
  <c r="F44" i="10"/>
  <c r="G45" i="10" s="1"/>
  <c r="H46" i="10" s="1"/>
  <c r="I47" i="10" s="1"/>
  <c r="J48" i="10" s="1"/>
  <c r="K49" i="10" s="1"/>
  <c r="L50" i="10" s="1"/>
  <c r="M51" i="10" s="1"/>
  <c r="N52" i="10" s="1"/>
  <c r="O53" i="10" s="1"/>
  <c r="P54" i="10" s="1"/>
  <c r="Q55" i="10" s="1"/>
  <c r="R56" i="10" s="1"/>
  <c r="F52" i="10"/>
  <c r="G53" i="10" s="1"/>
  <c r="H54" i="10" s="1"/>
  <c r="I55" i="10" s="1"/>
  <c r="J56" i="10" s="1"/>
  <c r="F28" i="10"/>
  <c r="G29" i="10" s="1"/>
  <c r="H30" i="10" s="1"/>
  <c r="I31" i="10" s="1"/>
  <c r="J32" i="10" s="1"/>
  <c r="K33" i="10" s="1"/>
  <c r="L34" i="10" s="1"/>
  <c r="M35" i="10" s="1"/>
  <c r="N36" i="10" s="1"/>
  <c r="O37" i="10" s="1"/>
  <c r="P38" i="10" s="1"/>
  <c r="Q39" i="10" s="1"/>
  <c r="R40" i="10" s="1"/>
  <c r="S41" i="10" s="1"/>
  <c r="T42" i="10" s="1"/>
  <c r="U43" i="10" s="1"/>
  <c r="V44" i="10" s="1"/>
  <c r="W45" i="10" s="1"/>
  <c r="X46" i="10" s="1"/>
  <c r="Y47" i="10" s="1"/>
  <c r="Z48" i="10" s="1"/>
  <c r="AA49" i="10" s="1"/>
  <c r="AB50" i="10" s="1"/>
  <c r="AC51" i="10" s="1"/>
  <c r="AD52" i="10" s="1"/>
  <c r="AE53" i="10" s="1"/>
  <c r="AF54" i="10" s="1"/>
  <c r="AG55" i="10" s="1"/>
  <c r="AH56" i="10" s="1"/>
  <c r="F20" i="10"/>
  <c r="G21" i="10" s="1"/>
  <c r="F48" i="10"/>
  <c r="G49" i="10" s="1"/>
  <c r="H50" i="10" s="1"/>
  <c r="I51" i="10" s="1"/>
  <c r="J52" i="10" s="1"/>
  <c r="K53" i="10" s="1"/>
  <c r="L54" i="10" s="1"/>
  <c r="M55" i="10" s="1"/>
  <c r="N56" i="10" s="1"/>
  <c r="F50" i="10"/>
  <c r="G51" i="10" s="1"/>
  <c r="H52" i="10" s="1"/>
  <c r="I53" i="10" s="1"/>
  <c r="J54" i="10" s="1"/>
  <c r="K55" i="10" s="1"/>
  <c r="L56" i="10" s="1"/>
  <c r="BC50" i="10"/>
  <c r="BD51" i="10" s="1"/>
  <c r="BE52" i="10" s="1"/>
  <c r="BF53" i="10" s="1"/>
  <c r="BG54" i="10" s="1"/>
  <c r="BH55" i="10" s="1"/>
  <c r="BI56" i="10" s="1"/>
  <c r="BC49" i="10"/>
  <c r="BD50" i="10" s="1"/>
  <c r="BE51" i="10" s="1"/>
  <c r="BF52" i="10" s="1"/>
  <c r="BG53" i="10" s="1"/>
  <c r="BH54" i="10" s="1"/>
  <c r="BI55" i="10" s="1"/>
  <c r="BJ56" i="10" s="1"/>
  <c r="BC42" i="10"/>
  <c r="BD43" i="10" s="1"/>
  <c r="BE44" i="10" s="1"/>
  <c r="BF45" i="10" s="1"/>
  <c r="BG46" i="10" s="1"/>
  <c r="BH47" i="10" s="1"/>
  <c r="BI48" i="10" s="1"/>
  <c r="BJ49" i="10" s="1"/>
  <c r="BK50" i="10" s="1"/>
  <c r="BL51" i="10" s="1"/>
  <c r="BM52" i="10" s="1"/>
  <c r="BN53" i="10" s="1"/>
  <c r="BO54" i="10" s="1"/>
  <c r="BP55" i="10" s="1"/>
  <c r="BQ56" i="10" s="1"/>
  <c r="BC55" i="10"/>
  <c r="BD56" i="10" s="1"/>
  <c r="BC48" i="10"/>
  <c r="BD49" i="10" s="1"/>
  <c r="BE50" i="10" s="1"/>
  <c r="BF51" i="10" s="1"/>
  <c r="BG52" i="10" s="1"/>
  <c r="BH53" i="10" s="1"/>
  <c r="BI54" i="10" s="1"/>
  <c r="BJ55" i="10" s="1"/>
  <c r="BK56" i="10" s="1"/>
  <c r="BC56" i="10"/>
  <c r="CX33" i="10"/>
  <c r="CY34" i="10" s="1"/>
  <c r="CZ35" i="10" s="1"/>
  <c r="DA36" i="10" s="1"/>
  <c r="DB37" i="10" s="1"/>
  <c r="DC38" i="10" s="1"/>
  <c r="DD39" i="10" s="1"/>
  <c r="DE40" i="10" s="1"/>
  <c r="DF41" i="10" s="1"/>
  <c r="DG42" i="10" s="1"/>
  <c r="DH43" i="10" s="1"/>
  <c r="DI44" i="10" s="1"/>
  <c r="DJ45" i="10" s="1"/>
  <c r="DK46" i="10" s="1"/>
  <c r="DL47" i="10" s="1"/>
  <c r="DM48" i="10" s="1"/>
  <c r="DN49" i="10" s="1"/>
  <c r="DO50" i="10" s="1"/>
  <c r="DP51" i="10" s="1"/>
  <c r="DQ52" i="10" s="1"/>
  <c r="DR53" i="10" s="1"/>
  <c r="DS54" i="10" s="1"/>
  <c r="DT55" i="10" s="1"/>
  <c r="DU56" i="10" s="1"/>
  <c r="CX51" i="10"/>
  <c r="CY52" i="10" s="1"/>
  <c r="CZ53" i="10" s="1"/>
  <c r="DA54" i="10" s="1"/>
  <c r="DB55" i="10" s="1"/>
  <c r="DC56" i="10" s="1"/>
  <c r="CX41" i="10"/>
  <c r="CY42" i="10" s="1"/>
  <c r="CZ43" i="10" s="1"/>
  <c r="DA44" i="10" s="1"/>
  <c r="DB45" i="10" s="1"/>
  <c r="DC46" i="10" s="1"/>
  <c r="DD47" i="10" s="1"/>
  <c r="DE48" i="10" s="1"/>
  <c r="DF49" i="10" s="1"/>
  <c r="DG50" i="10" s="1"/>
  <c r="DH51" i="10" s="1"/>
  <c r="DI52" i="10" s="1"/>
  <c r="DJ53" i="10" s="1"/>
  <c r="DK54" i="10" s="1"/>
  <c r="DL55" i="10" s="1"/>
  <c r="DM56" i="10" s="1"/>
  <c r="F45" i="10"/>
  <c r="G46" i="10" s="1"/>
  <c r="H47" i="10" s="1"/>
  <c r="I48" i="10" s="1"/>
  <c r="J49" i="10" s="1"/>
  <c r="K50" i="10" s="1"/>
  <c r="L51" i="10" s="1"/>
  <c r="M52" i="10" s="1"/>
  <c r="N53" i="10" s="1"/>
  <c r="O54" i="10" s="1"/>
  <c r="P55" i="10" s="1"/>
  <c r="Q56" i="10" s="1"/>
  <c r="F37" i="10"/>
  <c r="G38" i="10" s="1"/>
  <c r="H39" i="10" s="1"/>
  <c r="I40" i="10" s="1"/>
  <c r="J41" i="10" s="1"/>
  <c r="K42" i="10" s="1"/>
  <c r="L43" i="10" s="1"/>
  <c r="M44" i="10" s="1"/>
  <c r="N45" i="10" s="1"/>
  <c r="O46" i="10" s="1"/>
  <c r="P47" i="10" s="1"/>
  <c r="Q48" i="10" s="1"/>
  <c r="R49" i="10" s="1"/>
  <c r="S50" i="10" s="1"/>
  <c r="T51" i="10" s="1"/>
  <c r="U52" i="10" s="1"/>
  <c r="V53" i="10" s="1"/>
  <c r="W54" i="10" s="1"/>
  <c r="X55" i="10" s="1"/>
  <c r="Y56" i="10" s="1"/>
  <c r="F29" i="10"/>
  <c r="G30" i="10" s="1"/>
  <c r="H31" i="10" s="1"/>
  <c r="I32" i="10" s="1"/>
  <c r="J33" i="10" s="1"/>
  <c r="K34" i="10" s="1"/>
  <c r="L35" i="10" s="1"/>
  <c r="M36" i="10" s="1"/>
  <c r="N37" i="10" s="1"/>
  <c r="O38" i="10" s="1"/>
  <c r="P39" i="10" s="1"/>
  <c r="Q40" i="10" s="1"/>
  <c r="R41" i="10" s="1"/>
  <c r="S42" i="10" s="1"/>
  <c r="T43" i="10" s="1"/>
  <c r="U44" i="10" s="1"/>
  <c r="V45" i="10" s="1"/>
  <c r="W46" i="10" s="1"/>
  <c r="X47" i="10" s="1"/>
  <c r="Y48" i="10" s="1"/>
  <c r="Z49" i="10" s="1"/>
  <c r="AA50" i="10" s="1"/>
  <c r="AB51" i="10" s="1"/>
  <c r="AC52" i="10" s="1"/>
  <c r="AD53" i="10" s="1"/>
  <c r="AE54" i="10" s="1"/>
  <c r="AF55" i="10" s="1"/>
  <c r="AG56" i="10" s="1"/>
  <c r="F51" i="10"/>
  <c r="G52" i="10" s="1"/>
  <c r="H53" i="10" s="1"/>
  <c r="I54" i="10" s="1"/>
  <c r="J55" i="10" s="1"/>
  <c r="K56" i="10" s="1"/>
  <c r="F54" i="10"/>
  <c r="G55" i="10" s="1"/>
  <c r="H56" i="10" s="1"/>
  <c r="BC27" i="10"/>
  <c r="BD28" i="10" s="1"/>
  <c r="BE29" i="10" s="1"/>
  <c r="BF30" i="10" s="1"/>
  <c r="BG31" i="10" s="1"/>
  <c r="BH32" i="10" s="1"/>
  <c r="BI33" i="10" s="1"/>
  <c r="BJ34" i="10" s="1"/>
  <c r="BK35" i="10" s="1"/>
  <c r="BL36" i="10" s="1"/>
  <c r="BM37" i="10" s="1"/>
  <c r="BN38" i="10" s="1"/>
  <c r="BO39" i="10" s="1"/>
  <c r="BP40" i="10" s="1"/>
  <c r="BQ41" i="10" s="1"/>
  <c r="BR42" i="10" s="1"/>
  <c r="BS43" i="10" s="1"/>
  <c r="BT44" i="10" s="1"/>
  <c r="BU45" i="10" s="1"/>
  <c r="BV46" i="10" s="1"/>
  <c r="BW47" i="10" s="1"/>
  <c r="BX48" i="10" s="1"/>
  <c r="BY49" i="10" s="1"/>
  <c r="BZ50" i="10" s="1"/>
  <c r="CA51" i="10" s="1"/>
  <c r="CB52" i="10" s="1"/>
  <c r="CC53" i="10" s="1"/>
  <c r="CD54" i="10" s="1"/>
  <c r="CE55" i="10" s="1"/>
  <c r="CF56" i="10" s="1"/>
  <c r="CX48" i="10"/>
  <c r="CY49" i="10" s="1"/>
  <c r="CZ50" i="10" s="1"/>
  <c r="DA51" i="10" s="1"/>
  <c r="DB52" i="10" s="1"/>
  <c r="DC53" i="10" s="1"/>
  <c r="DD54" i="10" s="1"/>
  <c r="DE55" i="10" s="1"/>
  <c r="DF56" i="10" s="1"/>
  <c r="CX36" i="10"/>
  <c r="CY37" i="10" s="1"/>
  <c r="CZ38" i="10" s="1"/>
  <c r="DA39" i="10" s="1"/>
  <c r="DB40" i="10" s="1"/>
  <c r="DC41" i="10" s="1"/>
  <c r="DD42" i="10" s="1"/>
  <c r="DE43" i="10" s="1"/>
  <c r="DF44" i="10" s="1"/>
  <c r="DG45" i="10" s="1"/>
  <c r="DH46" i="10" s="1"/>
  <c r="DI47" i="10" s="1"/>
  <c r="DJ48" i="10" s="1"/>
  <c r="DK49" i="10" s="1"/>
  <c r="DL50" i="10" s="1"/>
  <c r="DM51" i="10" s="1"/>
  <c r="DN52" i="10" s="1"/>
  <c r="DO53" i="10" s="1"/>
  <c r="DP54" i="10" s="1"/>
  <c r="DQ55" i="10" s="1"/>
  <c r="DR56" i="10" s="1"/>
  <c r="CX52" i="10"/>
  <c r="CY53" i="10" s="1"/>
  <c r="CZ54" i="10" s="1"/>
  <c r="DA55" i="10" s="1"/>
  <c r="DB56" i="10" s="1"/>
  <c r="CX38" i="10"/>
  <c r="CY39" i="10" s="1"/>
  <c r="CZ40" i="10" s="1"/>
  <c r="DA41" i="10" s="1"/>
  <c r="DB42" i="10" s="1"/>
  <c r="DC43" i="10" s="1"/>
  <c r="DD44" i="10" s="1"/>
  <c r="DE45" i="10" s="1"/>
  <c r="DF46" i="10" s="1"/>
  <c r="DG47" i="10" s="1"/>
  <c r="DH48" i="10" s="1"/>
  <c r="DI49" i="10" s="1"/>
  <c r="DJ50" i="10" s="1"/>
  <c r="DK51" i="10" s="1"/>
  <c r="DL52" i="10" s="1"/>
  <c r="DM53" i="10" s="1"/>
  <c r="DN54" i="10" s="1"/>
  <c r="DO55" i="10" s="1"/>
  <c r="DP56" i="10" s="1"/>
  <c r="F46" i="10"/>
  <c r="G47" i="10" s="1"/>
  <c r="H48" i="10" s="1"/>
  <c r="I49" i="10" s="1"/>
  <c r="J50" i="10" s="1"/>
  <c r="K51" i="10" s="1"/>
  <c r="L52" i="10" s="1"/>
  <c r="M53" i="10" s="1"/>
  <c r="N54" i="10" s="1"/>
  <c r="O55" i="10" s="1"/>
  <c r="P56" i="10" s="1"/>
  <c r="F55" i="10"/>
  <c r="G56" i="10" s="1"/>
  <c r="F33" i="10"/>
  <c r="G34" i="10" s="1"/>
  <c r="H35" i="10" s="1"/>
  <c r="I36" i="10" s="1"/>
  <c r="J37" i="10" s="1"/>
  <c r="K38" i="10" s="1"/>
  <c r="L39" i="10" s="1"/>
  <c r="M40" i="10" s="1"/>
  <c r="N41" i="10" s="1"/>
  <c r="O42" i="10" s="1"/>
  <c r="P43" i="10" s="1"/>
  <c r="Q44" i="10" s="1"/>
  <c r="R45" i="10" s="1"/>
  <c r="S46" i="10" s="1"/>
  <c r="T47" i="10" s="1"/>
  <c r="U48" i="10" s="1"/>
  <c r="V49" i="10" s="1"/>
  <c r="W50" i="10" s="1"/>
  <c r="X51" i="10" s="1"/>
  <c r="Y52" i="10" s="1"/>
  <c r="Z53" i="10" s="1"/>
  <c r="AA54" i="10" s="1"/>
  <c r="AB55" i="10" s="1"/>
  <c r="AC56" i="10" s="1"/>
  <c r="F41" i="10"/>
  <c r="G42" i="10" s="1"/>
  <c r="H43" i="10" s="1"/>
  <c r="I44" i="10" s="1"/>
  <c r="J45" i="10" s="1"/>
  <c r="K46" i="10" s="1"/>
  <c r="L47" i="10" s="1"/>
  <c r="M48" i="10" s="1"/>
  <c r="N49" i="10" s="1"/>
  <c r="O50" i="10" s="1"/>
  <c r="P51" i="10" s="1"/>
  <c r="Q52" i="10" s="1"/>
  <c r="R53" i="10" s="1"/>
  <c r="S54" i="10" s="1"/>
  <c r="T55" i="10" s="1"/>
  <c r="U56" i="10" s="1"/>
  <c r="F25" i="10"/>
  <c r="G26" i="10" s="1"/>
  <c r="H27" i="10" s="1"/>
  <c r="I28" i="10" s="1"/>
  <c r="J29" i="10" s="1"/>
  <c r="K30" i="10" s="1"/>
  <c r="L31" i="10" s="1"/>
  <c r="M32" i="10" s="1"/>
  <c r="N33" i="10" s="1"/>
  <c r="O34" i="10" s="1"/>
  <c r="P35" i="10" s="1"/>
  <c r="Q36" i="10" s="1"/>
  <c r="R37" i="10" s="1"/>
  <c r="S38" i="10" s="1"/>
  <c r="T39" i="10" s="1"/>
  <c r="U40" i="10" s="1"/>
  <c r="V41" i="10" s="1"/>
  <c r="W42" i="10" s="1"/>
  <c r="X43" i="10" s="1"/>
  <c r="Y44" i="10" s="1"/>
  <c r="Z45" i="10" s="1"/>
  <c r="AA46" i="10" s="1"/>
  <c r="AB47" i="10" s="1"/>
  <c r="AC48" i="10" s="1"/>
  <c r="AD49" i="10" s="1"/>
  <c r="AE50" i="10" s="1"/>
  <c r="AF51" i="10" s="1"/>
  <c r="AG52" i="10" s="1"/>
  <c r="AH53" i="10" s="1"/>
  <c r="AI54" i="10" s="1"/>
  <c r="AJ55" i="10" s="1"/>
  <c r="AK56" i="10" s="1"/>
  <c r="BC34" i="10"/>
  <c r="BD35" i="10" s="1"/>
  <c r="BE36" i="10" s="1"/>
  <c r="BF37" i="10" s="1"/>
  <c r="BG38" i="10" s="1"/>
  <c r="BH39" i="10" s="1"/>
  <c r="BI40" i="10" s="1"/>
  <c r="BJ41" i="10" s="1"/>
  <c r="BK42" i="10" s="1"/>
  <c r="BL43" i="10" s="1"/>
  <c r="BM44" i="10" s="1"/>
  <c r="BN45" i="10" s="1"/>
  <c r="BO46" i="10" s="1"/>
  <c r="BP47" i="10" s="1"/>
  <c r="BQ48" i="10" s="1"/>
  <c r="BR49" i="10" s="1"/>
  <c r="BS50" i="10" s="1"/>
  <c r="BT51" i="10" s="1"/>
  <c r="BU52" i="10" s="1"/>
  <c r="BV53" i="10" s="1"/>
  <c r="BW54" i="10" s="1"/>
  <c r="BX55" i="10" s="1"/>
  <c r="BY56" i="10" s="1"/>
  <c r="BC22" i="10"/>
  <c r="BD23" i="10" s="1"/>
  <c r="BE24" i="10" s="1"/>
  <c r="BF25" i="10" s="1"/>
  <c r="BG26" i="10" s="1"/>
  <c r="BH27" i="10" s="1"/>
  <c r="BI28" i="10" s="1"/>
  <c r="BJ29" i="10" s="1"/>
  <c r="BK30" i="10" s="1"/>
  <c r="BL31" i="10" s="1"/>
  <c r="BM32" i="10" s="1"/>
  <c r="BN33" i="10" s="1"/>
  <c r="BO34" i="10" s="1"/>
  <c r="BP35" i="10" s="1"/>
  <c r="BQ36" i="10" s="1"/>
  <c r="BR37" i="10" s="1"/>
  <c r="BS38" i="10" s="1"/>
  <c r="BT39" i="10" s="1"/>
  <c r="BU40" i="10" s="1"/>
  <c r="BV41" i="10" s="1"/>
  <c r="BW42" i="10" s="1"/>
  <c r="BX43" i="10" s="1"/>
  <c r="BY44" i="10" s="1"/>
  <c r="BZ45" i="10" s="1"/>
  <c r="CA46" i="10" s="1"/>
  <c r="CB47" i="10" s="1"/>
  <c r="CC48" i="10" s="1"/>
  <c r="CD49" i="10" s="1"/>
  <c r="CE50" i="10" s="1"/>
  <c r="CF51" i="10" s="1"/>
  <c r="CG52" i="10" s="1"/>
  <c r="CH53" i="10" s="1"/>
  <c r="CI54" i="10" s="1"/>
  <c r="CJ55" i="10" s="1"/>
  <c r="CK56" i="10" s="1"/>
  <c r="BC28" i="10"/>
  <c r="BD29" i="10" s="1"/>
  <c r="BE30" i="10" s="1"/>
  <c r="BF31" i="10" s="1"/>
  <c r="BG32" i="10" s="1"/>
  <c r="BH33" i="10" s="1"/>
  <c r="BI34" i="10" s="1"/>
  <c r="BJ35" i="10" s="1"/>
  <c r="BK36" i="10" s="1"/>
  <c r="BL37" i="10" s="1"/>
  <c r="BM38" i="10" s="1"/>
  <c r="BN39" i="10" s="1"/>
  <c r="BO40" i="10" s="1"/>
  <c r="BP41" i="10" s="1"/>
  <c r="BQ42" i="10" s="1"/>
  <c r="BR43" i="10" s="1"/>
  <c r="BS44" i="10" s="1"/>
  <c r="BT45" i="10" s="1"/>
  <c r="BU46" i="10" s="1"/>
  <c r="BV47" i="10" s="1"/>
  <c r="BW48" i="10" s="1"/>
  <c r="BX49" i="10" s="1"/>
  <c r="BY50" i="10" s="1"/>
  <c r="BZ51" i="10" s="1"/>
  <c r="CA52" i="10" s="1"/>
  <c r="CB53" i="10" s="1"/>
  <c r="CC54" i="10" s="1"/>
  <c r="CD55" i="10" s="1"/>
  <c r="CE56" i="10" s="1"/>
  <c r="BC29" i="10"/>
  <c r="BD30" i="10" s="1"/>
  <c r="BE31" i="10" s="1"/>
  <c r="BF32" i="10" s="1"/>
  <c r="BG33" i="10" s="1"/>
  <c r="BH34" i="10" s="1"/>
  <c r="BI35" i="10" s="1"/>
  <c r="BJ36" i="10" s="1"/>
  <c r="BK37" i="10" s="1"/>
  <c r="BL38" i="10" s="1"/>
  <c r="BM39" i="10" s="1"/>
  <c r="BN40" i="10" s="1"/>
  <c r="BO41" i="10" s="1"/>
  <c r="BP42" i="10" s="1"/>
  <c r="BQ43" i="10" s="1"/>
  <c r="BR44" i="10" s="1"/>
  <c r="BS45" i="10" s="1"/>
  <c r="BT46" i="10" s="1"/>
  <c r="BU47" i="10" s="1"/>
  <c r="BV48" i="10" s="1"/>
  <c r="BW49" i="10" s="1"/>
  <c r="BX50" i="10" s="1"/>
  <c r="BY51" i="10" s="1"/>
  <c r="BZ52" i="10" s="1"/>
  <c r="CA53" i="10" s="1"/>
  <c r="CB54" i="10" s="1"/>
  <c r="CC55" i="10" s="1"/>
  <c r="CD56" i="10" s="1"/>
  <c r="BC25" i="10"/>
  <c r="BD26" i="10" s="1"/>
  <c r="BE27" i="10" s="1"/>
  <c r="BF28" i="10" s="1"/>
  <c r="BG29" i="10" s="1"/>
  <c r="BH30" i="10" s="1"/>
  <c r="BI31" i="10" s="1"/>
  <c r="BJ32" i="10" s="1"/>
  <c r="BK33" i="10" s="1"/>
  <c r="BL34" i="10" s="1"/>
  <c r="BM35" i="10" s="1"/>
  <c r="BN36" i="10" s="1"/>
  <c r="BO37" i="10" s="1"/>
  <c r="BP38" i="10" s="1"/>
  <c r="BQ39" i="10" s="1"/>
  <c r="BR40" i="10" s="1"/>
  <c r="BS41" i="10" s="1"/>
  <c r="BT42" i="10" s="1"/>
  <c r="BU43" i="10" s="1"/>
  <c r="BV44" i="10" s="1"/>
  <c r="BW45" i="10" s="1"/>
  <c r="BX46" i="10" s="1"/>
  <c r="BY47" i="10" s="1"/>
  <c r="BZ48" i="10" s="1"/>
  <c r="CA49" i="10" s="1"/>
  <c r="CB50" i="10" s="1"/>
  <c r="CC51" i="10" s="1"/>
  <c r="CD52" i="10" s="1"/>
  <c r="CE53" i="10" s="1"/>
  <c r="CF54" i="10" s="1"/>
  <c r="CG55" i="10" s="1"/>
  <c r="CH56" i="10" s="1"/>
  <c r="CX39" i="10"/>
  <c r="CY40" i="10" s="1"/>
  <c r="CZ41" i="10" s="1"/>
  <c r="DA42" i="10" s="1"/>
  <c r="DB43" i="10" s="1"/>
  <c r="DC44" i="10" s="1"/>
  <c r="DD45" i="10" s="1"/>
  <c r="DE46" i="10" s="1"/>
  <c r="DF47" i="10" s="1"/>
  <c r="DG48" i="10" s="1"/>
  <c r="DH49" i="10" s="1"/>
  <c r="DI50" i="10" s="1"/>
  <c r="DJ51" i="10" s="1"/>
  <c r="DK52" i="10" s="1"/>
  <c r="DL53" i="10" s="1"/>
  <c r="DM54" i="10" s="1"/>
  <c r="DN55" i="10" s="1"/>
  <c r="DO56" i="10" s="1"/>
  <c r="BC44" i="10"/>
  <c r="BD45" i="10" s="1"/>
  <c r="BE46" i="10" s="1"/>
  <c r="BF47" i="10" s="1"/>
  <c r="BG48" i="10" s="1"/>
  <c r="BH49" i="10" s="1"/>
  <c r="BI50" i="10" s="1"/>
  <c r="BJ51" i="10" s="1"/>
  <c r="BK52" i="10" s="1"/>
  <c r="BL53" i="10" s="1"/>
  <c r="BM54" i="10" s="1"/>
  <c r="BN55" i="10" s="1"/>
  <c r="BO56" i="10" s="1"/>
  <c r="BC31" i="10"/>
  <c r="BD32" i="10" s="1"/>
  <c r="BE33" i="10" s="1"/>
  <c r="BF34" i="10" s="1"/>
  <c r="BG35" i="10" s="1"/>
  <c r="BH36" i="10" s="1"/>
  <c r="BI37" i="10" s="1"/>
  <c r="BJ38" i="10" s="1"/>
  <c r="BK39" i="10" s="1"/>
  <c r="BL40" i="10" s="1"/>
  <c r="BM41" i="10" s="1"/>
  <c r="BN42" i="10" s="1"/>
  <c r="BO43" i="10" s="1"/>
  <c r="BP44" i="10" s="1"/>
  <c r="BQ45" i="10" s="1"/>
  <c r="BR46" i="10" s="1"/>
  <c r="BS47" i="10" s="1"/>
  <c r="BT48" i="10" s="1"/>
  <c r="BU49" i="10" s="1"/>
  <c r="BV50" i="10" s="1"/>
  <c r="BW51" i="10" s="1"/>
  <c r="BX52" i="10" s="1"/>
  <c r="BY53" i="10" s="1"/>
  <c r="BZ54" i="10" s="1"/>
  <c r="CA55" i="10" s="1"/>
  <c r="CB56" i="10" s="1"/>
  <c r="CX47" i="10"/>
  <c r="CY48" i="10" s="1"/>
  <c r="CZ49" i="10" s="1"/>
  <c r="DA50" i="10" s="1"/>
  <c r="DB51" i="10" s="1"/>
  <c r="DC52" i="10" s="1"/>
  <c r="DD53" i="10" s="1"/>
  <c r="DE54" i="10" s="1"/>
  <c r="DF55" i="10" s="1"/>
  <c r="DG56" i="10" s="1"/>
  <c r="CX35" i="10"/>
  <c r="CY36" i="10" s="1"/>
  <c r="CZ37" i="10" s="1"/>
  <c r="DA38" i="10" s="1"/>
  <c r="DB39" i="10" s="1"/>
  <c r="DC40" i="10" s="1"/>
  <c r="DD41" i="10" s="1"/>
  <c r="DE42" i="10" s="1"/>
  <c r="DF43" i="10" s="1"/>
  <c r="DG44" i="10" s="1"/>
  <c r="DH45" i="10" s="1"/>
  <c r="DI46" i="10" s="1"/>
  <c r="DJ47" i="10" s="1"/>
  <c r="DK48" i="10" s="1"/>
  <c r="DL49" i="10" s="1"/>
  <c r="DM50" i="10" s="1"/>
  <c r="DN51" i="10" s="1"/>
  <c r="DO52" i="10" s="1"/>
  <c r="DP53" i="10" s="1"/>
  <c r="DQ54" i="10" s="1"/>
  <c r="DR55" i="10" s="1"/>
  <c r="DS56" i="10" s="1"/>
  <c r="CX34" i="10"/>
  <c r="CY35" i="10" s="1"/>
  <c r="CZ36" i="10" s="1"/>
  <c r="DA37" i="10" s="1"/>
  <c r="DB38" i="10" s="1"/>
  <c r="DC39" i="10" s="1"/>
  <c r="DD40" i="10" s="1"/>
  <c r="DE41" i="10" s="1"/>
  <c r="DF42" i="10" s="1"/>
  <c r="DG43" i="10" s="1"/>
  <c r="DH44" i="10" s="1"/>
  <c r="DI45" i="10" s="1"/>
  <c r="DJ46" i="10" s="1"/>
  <c r="DK47" i="10" s="1"/>
  <c r="DL48" i="10" s="1"/>
  <c r="DM49" i="10" s="1"/>
  <c r="DN50" i="10" s="1"/>
  <c r="DO51" i="10" s="1"/>
  <c r="DP52" i="10" s="1"/>
  <c r="DQ53" i="10" s="1"/>
  <c r="DR54" i="10" s="1"/>
  <c r="DS55" i="10" s="1"/>
  <c r="DT56" i="10" s="1"/>
  <c r="CX50" i="10"/>
  <c r="CY51" i="10" s="1"/>
  <c r="CZ52" i="10" s="1"/>
  <c r="DA53" i="10" s="1"/>
  <c r="DB54" i="10" s="1"/>
  <c r="DC55" i="10" s="1"/>
  <c r="DD56" i="10" s="1"/>
  <c r="CX43" i="10"/>
  <c r="CY44" i="10" s="1"/>
  <c r="CZ45" i="10" s="1"/>
  <c r="DA46" i="10" s="1"/>
  <c r="DB47" i="10" s="1"/>
  <c r="DC48" i="10" s="1"/>
  <c r="DD49" i="10" s="1"/>
  <c r="DE50" i="10" s="1"/>
  <c r="DF51" i="10" s="1"/>
  <c r="DG52" i="10" s="1"/>
  <c r="DH53" i="10" s="1"/>
  <c r="DI54" i="10" s="1"/>
  <c r="DJ55" i="10" s="1"/>
  <c r="DK56" i="10" s="1"/>
  <c r="F34" i="10"/>
  <c r="G35" i="10" s="1"/>
  <c r="H36" i="10" s="1"/>
  <c r="I37" i="10" s="1"/>
  <c r="J38" i="10" s="1"/>
  <c r="K39" i="10" s="1"/>
  <c r="L40" i="10" s="1"/>
  <c r="M41" i="10" s="1"/>
  <c r="N42" i="10" s="1"/>
  <c r="O43" i="10" s="1"/>
  <c r="P44" i="10" s="1"/>
  <c r="Q45" i="10" s="1"/>
  <c r="R46" i="10" s="1"/>
  <c r="S47" i="10" s="1"/>
  <c r="T48" i="10" s="1"/>
  <c r="U49" i="10" s="1"/>
  <c r="V50" i="10" s="1"/>
  <c r="W51" i="10" s="1"/>
  <c r="X52" i="10" s="1"/>
  <c r="Y53" i="10" s="1"/>
  <c r="Z54" i="10" s="1"/>
  <c r="AA55" i="10" s="1"/>
  <c r="AB56" i="10" s="1"/>
  <c r="F43" i="10"/>
  <c r="G44" i="10" s="1"/>
  <c r="H45" i="10" s="1"/>
  <c r="I46" i="10" s="1"/>
  <c r="J47" i="10" s="1"/>
  <c r="K48" i="10" s="1"/>
  <c r="L49" i="10" s="1"/>
  <c r="M50" i="10" s="1"/>
  <c r="N51" i="10" s="1"/>
  <c r="O52" i="10" s="1"/>
  <c r="P53" i="10" s="1"/>
  <c r="Q54" i="10" s="1"/>
  <c r="R55" i="10" s="1"/>
  <c r="S56" i="10" s="1"/>
  <c r="F22" i="10"/>
  <c r="G23" i="10" s="1"/>
  <c r="H24" i="10" s="1"/>
  <c r="I25" i="10" s="1"/>
  <c r="J26" i="10" s="1"/>
  <c r="K27" i="10" s="1"/>
  <c r="L28" i="10" s="1"/>
  <c r="M29" i="10" s="1"/>
  <c r="N30" i="10" s="1"/>
  <c r="O31" i="10" s="1"/>
  <c r="P32" i="10" s="1"/>
  <c r="Q33" i="10" s="1"/>
  <c r="R34" i="10" s="1"/>
  <c r="S35" i="10" s="1"/>
  <c r="T36" i="10" s="1"/>
  <c r="U37" i="10" s="1"/>
  <c r="V38" i="10" s="1"/>
  <c r="W39" i="10" s="1"/>
  <c r="X40" i="10" s="1"/>
  <c r="Y41" i="10" s="1"/>
  <c r="Z42" i="10" s="1"/>
  <c r="AA43" i="10" s="1"/>
  <c r="AB44" i="10" s="1"/>
  <c r="AC45" i="10" s="1"/>
  <c r="AD46" i="10" s="1"/>
  <c r="AE47" i="10" s="1"/>
  <c r="AF48" i="10" s="1"/>
  <c r="AG49" i="10" s="1"/>
  <c r="AH50" i="10" s="1"/>
  <c r="AI51" i="10" s="1"/>
  <c r="AJ52" i="10" s="1"/>
  <c r="AK53" i="10" s="1"/>
  <c r="AL54" i="10" s="1"/>
  <c r="AM55" i="10" s="1"/>
  <c r="AN56" i="10" s="1"/>
  <c r="BC41" i="10"/>
  <c r="BD42" i="10" s="1"/>
  <c r="BE43" i="10" s="1"/>
  <c r="BF44" i="10" s="1"/>
  <c r="BG45" i="10" s="1"/>
  <c r="BH46" i="10" s="1"/>
  <c r="BI47" i="10" s="1"/>
  <c r="BJ48" i="10" s="1"/>
  <c r="BK49" i="10" s="1"/>
  <c r="BL50" i="10" s="1"/>
  <c r="BM51" i="10" s="1"/>
  <c r="BN52" i="10" s="1"/>
  <c r="BO53" i="10" s="1"/>
  <c r="BP54" i="10" s="1"/>
  <c r="BQ55" i="10" s="1"/>
  <c r="BR56" i="10" s="1"/>
  <c r="BC52" i="10"/>
  <c r="BD53" i="10" s="1"/>
  <c r="BE54" i="10" s="1"/>
  <c r="BF55" i="10" s="1"/>
  <c r="BG56" i="10" s="1"/>
  <c r="BC30" i="10"/>
  <c r="BD31" i="10" s="1"/>
  <c r="BE32" i="10" s="1"/>
  <c r="BF33" i="10" s="1"/>
  <c r="BG34" i="10" s="1"/>
  <c r="BH35" i="10" s="1"/>
  <c r="BI36" i="10" s="1"/>
  <c r="BJ37" i="10" s="1"/>
  <c r="BK38" i="10" s="1"/>
  <c r="BL39" i="10" s="1"/>
  <c r="BM40" i="10" s="1"/>
  <c r="BN41" i="10" s="1"/>
  <c r="BO42" i="10" s="1"/>
  <c r="BP43" i="10" s="1"/>
  <c r="BQ44" i="10" s="1"/>
  <c r="BR45" i="10" s="1"/>
  <c r="BS46" i="10" s="1"/>
  <c r="BT47" i="10" s="1"/>
  <c r="BU48" i="10" s="1"/>
  <c r="BV49" i="10" s="1"/>
  <c r="BW50" i="10" s="1"/>
  <c r="BX51" i="10" s="1"/>
  <c r="BY52" i="10" s="1"/>
  <c r="BZ53" i="10" s="1"/>
  <c r="CA54" i="10" s="1"/>
  <c r="CB55" i="10" s="1"/>
  <c r="CC56" i="10" s="1"/>
  <c r="CX30" i="10"/>
  <c r="CY31" i="10" s="1"/>
  <c r="CZ32" i="10" s="1"/>
  <c r="DA33" i="10" s="1"/>
  <c r="DB34" i="10" s="1"/>
  <c r="DC35" i="10" s="1"/>
  <c r="DD36" i="10" s="1"/>
  <c r="DE37" i="10" s="1"/>
  <c r="DF38" i="10" s="1"/>
  <c r="DG39" i="10" s="1"/>
  <c r="DH40" i="10" s="1"/>
  <c r="DI41" i="10" s="1"/>
  <c r="DJ42" i="10" s="1"/>
  <c r="DK43" i="10" s="1"/>
  <c r="DL44" i="10" s="1"/>
  <c r="DM45" i="10" s="1"/>
  <c r="DN46" i="10" s="1"/>
  <c r="DO47" i="10" s="1"/>
  <c r="DP48" i="10" s="1"/>
  <c r="DQ49" i="10" s="1"/>
  <c r="DR50" i="10" s="1"/>
  <c r="DS51" i="10" s="1"/>
  <c r="DT52" i="10" s="1"/>
  <c r="DU53" i="10" s="1"/>
  <c r="DV54" i="10" s="1"/>
  <c r="DW55" i="10" s="1"/>
  <c r="DX56" i="10" s="1"/>
  <c r="CX29" i="10"/>
  <c r="CY30" i="10" s="1"/>
  <c r="CZ31" i="10" s="1"/>
  <c r="DA32" i="10" s="1"/>
  <c r="DB33" i="10" s="1"/>
  <c r="DC34" i="10" s="1"/>
  <c r="DD35" i="10" s="1"/>
  <c r="DE36" i="10" s="1"/>
  <c r="DF37" i="10" s="1"/>
  <c r="DG38" i="10" s="1"/>
  <c r="DH39" i="10" s="1"/>
  <c r="DI40" i="10" s="1"/>
  <c r="DJ41" i="10" s="1"/>
  <c r="DK42" i="10" s="1"/>
  <c r="DL43" i="10" s="1"/>
  <c r="DM44" i="10" s="1"/>
  <c r="DN45" i="10" s="1"/>
  <c r="DO46" i="10" s="1"/>
  <c r="DP47" i="10" s="1"/>
  <c r="DQ48" i="10" s="1"/>
  <c r="DR49" i="10" s="1"/>
  <c r="DS50" i="10" s="1"/>
  <c r="DT51" i="10" s="1"/>
  <c r="DU52" i="10" s="1"/>
  <c r="DV53" i="10" s="1"/>
  <c r="DW54" i="10" s="1"/>
  <c r="DX55" i="10" s="1"/>
  <c r="DY56" i="10" s="1"/>
  <c r="CX46" i="10"/>
  <c r="CY47" i="10" s="1"/>
  <c r="CZ48" i="10" s="1"/>
  <c r="DA49" i="10" s="1"/>
  <c r="DB50" i="10" s="1"/>
  <c r="DC51" i="10" s="1"/>
  <c r="DD52" i="10" s="1"/>
  <c r="DE53" i="10" s="1"/>
  <c r="DF54" i="10" s="1"/>
  <c r="DG55" i="10" s="1"/>
  <c r="DH56" i="10" s="1"/>
  <c r="CX53" i="10"/>
  <c r="CY54" i="10" s="1"/>
  <c r="CZ55" i="10" s="1"/>
  <c r="DA56" i="10" s="1"/>
  <c r="CX55" i="10"/>
  <c r="CY56" i="10" s="1"/>
  <c r="F24" i="10"/>
  <c r="G25" i="10" s="1"/>
  <c r="H26" i="10" s="1"/>
  <c r="I27" i="10" s="1"/>
  <c r="J28" i="10" s="1"/>
  <c r="K29" i="10" s="1"/>
  <c r="L30" i="10" s="1"/>
  <c r="M31" i="10" s="1"/>
  <c r="N32" i="10" s="1"/>
  <c r="O33" i="10" s="1"/>
  <c r="P34" i="10" s="1"/>
  <c r="Q35" i="10" s="1"/>
  <c r="R36" i="10" s="1"/>
  <c r="S37" i="10" s="1"/>
  <c r="T38" i="10" s="1"/>
  <c r="U39" i="10" s="1"/>
  <c r="V40" i="10" s="1"/>
  <c r="W41" i="10" s="1"/>
  <c r="X42" i="10" s="1"/>
  <c r="Y43" i="10" s="1"/>
  <c r="Z44" i="10" s="1"/>
  <c r="AA45" i="10" s="1"/>
  <c r="AB46" i="10" s="1"/>
  <c r="AC47" i="10" s="1"/>
  <c r="AD48" i="10" s="1"/>
  <c r="AE49" i="10" s="1"/>
  <c r="AF50" i="10" s="1"/>
  <c r="AG51" i="10" s="1"/>
  <c r="AH52" i="10" s="1"/>
  <c r="AI53" i="10" s="1"/>
  <c r="AJ54" i="10" s="1"/>
  <c r="AK55" i="10" s="1"/>
  <c r="AL56" i="10" s="1"/>
  <c r="F42" i="10"/>
  <c r="G43" i="10" s="1"/>
  <c r="H44" i="10" s="1"/>
  <c r="I45" i="10" s="1"/>
  <c r="J46" i="10" s="1"/>
  <c r="K47" i="10" s="1"/>
  <c r="L48" i="10" s="1"/>
  <c r="M49" i="10" s="1"/>
  <c r="N50" i="10" s="1"/>
  <c r="O51" i="10" s="1"/>
  <c r="P52" i="10" s="1"/>
  <c r="Q53" i="10" s="1"/>
  <c r="R54" i="10" s="1"/>
  <c r="S55" i="10" s="1"/>
  <c r="T56" i="10" s="1"/>
  <c r="F38" i="10"/>
  <c r="G39" i="10" s="1"/>
  <c r="H40" i="10" s="1"/>
  <c r="I41" i="10" s="1"/>
  <c r="J42" i="10" s="1"/>
  <c r="K43" i="10" s="1"/>
  <c r="L44" i="10" s="1"/>
  <c r="M45" i="10" s="1"/>
  <c r="N46" i="10" s="1"/>
  <c r="O47" i="10" s="1"/>
  <c r="P48" i="10" s="1"/>
  <c r="Q49" i="10" s="1"/>
  <c r="R50" i="10" s="1"/>
  <c r="S51" i="10" s="1"/>
  <c r="T52" i="10" s="1"/>
  <c r="U53" i="10" s="1"/>
  <c r="V54" i="10" s="1"/>
  <c r="W55" i="10" s="1"/>
  <c r="X56" i="10" s="1"/>
  <c r="F19" i="10"/>
  <c r="G20" i="10" s="1"/>
  <c r="H21" i="10" s="1"/>
  <c r="I22" i="10" s="1"/>
  <c r="J23" i="10" s="1"/>
  <c r="K24" i="10" s="1"/>
  <c r="L25" i="10" s="1"/>
  <c r="M26" i="10" s="1"/>
  <c r="N27" i="10" s="1"/>
  <c r="O28" i="10" s="1"/>
  <c r="P29" i="10" s="1"/>
  <c r="Q30" i="10" s="1"/>
  <c r="R31" i="10" s="1"/>
  <c r="S32" i="10" s="1"/>
  <c r="T33" i="10" s="1"/>
  <c r="U34" i="10" s="1"/>
  <c r="V35" i="10" s="1"/>
  <c r="W36" i="10" s="1"/>
  <c r="X37" i="10" s="1"/>
  <c r="Y38" i="10" s="1"/>
  <c r="Z39" i="10" s="1"/>
  <c r="AA40" i="10" s="1"/>
  <c r="AB41" i="10" s="1"/>
  <c r="AC42" i="10" s="1"/>
  <c r="AD43" i="10" s="1"/>
  <c r="AE44" i="10" s="1"/>
  <c r="AF45" i="10" s="1"/>
  <c r="AG46" i="10" s="1"/>
  <c r="AH47" i="10" s="1"/>
  <c r="AI48" i="10" s="1"/>
  <c r="AJ49" i="10" s="1"/>
  <c r="AK50" i="10" s="1"/>
  <c r="AL51" i="10" s="1"/>
  <c r="AM52" i="10" s="1"/>
  <c r="AN53" i="10" s="1"/>
  <c r="AO54" i="10" s="1"/>
  <c r="AP55" i="10" s="1"/>
  <c r="AQ56" i="10" s="1"/>
  <c r="BC24" i="10"/>
  <c r="BD25" i="10" s="1"/>
  <c r="BE26" i="10" s="1"/>
  <c r="BF27" i="10" s="1"/>
  <c r="BG28" i="10" s="1"/>
  <c r="BH29" i="10" s="1"/>
  <c r="BI30" i="10" s="1"/>
  <c r="BJ31" i="10" s="1"/>
  <c r="BK32" i="10" s="1"/>
  <c r="BL33" i="10" s="1"/>
  <c r="BM34" i="10" s="1"/>
  <c r="BN35" i="10" s="1"/>
  <c r="BO36" i="10" s="1"/>
  <c r="BP37" i="10" s="1"/>
  <c r="BQ38" i="10" s="1"/>
  <c r="BR39" i="10" s="1"/>
  <c r="BS40" i="10" s="1"/>
  <c r="BT41" i="10" s="1"/>
  <c r="BU42" i="10" s="1"/>
  <c r="BV43" i="10" s="1"/>
  <c r="BW44" i="10" s="1"/>
  <c r="BX45" i="10" s="1"/>
  <c r="BY46" i="10" s="1"/>
  <c r="BZ47" i="10" s="1"/>
  <c r="CA48" i="10" s="1"/>
  <c r="CB49" i="10" s="1"/>
  <c r="CC50" i="10" s="1"/>
  <c r="CD51" i="10" s="1"/>
  <c r="CE52" i="10" s="1"/>
  <c r="CF53" i="10" s="1"/>
  <c r="CG54" i="10" s="1"/>
  <c r="CH55" i="10" s="1"/>
  <c r="CI56" i="10" s="1"/>
  <c r="BC37" i="10"/>
  <c r="BD38" i="10" s="1"/>
  <c r="BE39" i="10" s="1"/>
  <c r="BF40" i="10" s="1"/>
  <c r="BG41" i="10" s="1"/>
  <c r="BH42" i="10" s="1"/>
  <c r="BI43" i="10" s="1"/>
  <c r="BJ44" i="10" s="1"/>
  <c r="BK45" i="10" s="1"/>
  <c r="BL46" i="10" s="1"/>
  <c r="BM47" i="10" s="1"/>
  <c r="BN48" i="10" s="1"/>
  <c r="BO49" i="10" s="1"/>
  <c r="BP50" i="10" s="1"/>
  <c r="BQ51" i="10" s="1"/>
  <c r="BR52" i="10" s="1"/>
  <c r="BS53" i="10" s="1"/>
  <c r="BT54" i="10" s="1"/>
  <c r="BU55" i="10" s="1"/>
  <c r="BV56" i="10" s="1"/>
  <c r="BC45" i="10"/>
  <c r="BD46" i="10" s="1"/>
  <c r="BE47" i="10" s="1"/>
  <c r="BF48" i="10" s="1"/>
  <c r="BG49" i="10" s="1"/>
  <c r="BH50" i="10" s="1"/>
  <c r="BI51" i="10" s="1"/>
  <c r="BJ52" i="10" s="1"/>
  <c r="BK53" i="10" s="1"/>
  <c r="BL54" i="10" s="1"/>
  <c r="BM55" i="10" s="1"/>
  <c r="BN56" i="10" s="1"/>
  <c r="BC19" i="10"/>
  <c r="BC53" i="10"/>
  <c r="BD54" i="10" s="1"/>
  <c r="BE55" i="10" s="1"/>
  <c r="BF56" i="10" s="1"/>
  <c r="BC26" i="10"/>
  <c r="BD27" i="10" s="1"/>
  <c r="BE28" i="10" s="1"/>
  <c r="BF29" i="10" s="1"/>
  <c r="BG30" i="10" s="1"/>
  <c r="BH31" i="10" s="1"/>
  <c r="BI32" i="10" s="1"/>
  <c r="BJ33" i="10" s="1"/>
  <c r="BK34" i="10" s="1"/>
  <c r="BL35" i="10" s="1"/>
  <c r="BM36" i="10" s="1"/>
  <c r="BN37" i="10" s="1"/>
  <c r="BO38" i="10" s="1"/>
  <c r="BP39" i="10" s="1"/>
  <c r="BQ40" i="10" s="1"/>
  <c r="BR41" i="10" s="1"/>
  <c r="BS42" i="10" s="1"/>
  <c r="BT43" i="10" s="1"/>
  <c r="BU44" i="10" s="1"/>
  <c r="BV45" i="10" s="1"/>
  <c r="BW46" i="10" s="1"/>
  <c r="BX47" i="10" s="1"/>
  <c r="BY48" i="10" s="1"/>
  <c r="BZ49" i="10" s="1"/>
  <c r="CA50" i="10" s="1"/>
  <c r="CB51" i="10" s="1"/>
  <c r="CC52" i="10" s="1"/>
  <c r="CD53" i="10" s="1"/>
  <c r="CE54" i="10" s="1"/>
  <c r="CF55" i="10" s="1"/>
  <c r="CG56" i="10" s="1"/>
  <c r="BC46" i="10"/>
  <c r="BD47" i="10" s="1"/>
  <c r="BE48" i="10" s="1"/>
  <c r="BF49" i="10" s="1"/>
  <c r="BG50" i="10" s="1"/>
  <c r="BH51" i="10" s="1"/>
  <c r="BI52" i="10" s="1"/>
  <c r="BJ53" i="10" s="1"/>
  <c r="BK54" i="10" s="1"/>
  <c r="BL55" i="10" s="1"/>
  <c r="BM56" i="10" s="1"/>
  <c r="BC33" i="10"/>
  <c r="BD34" i="10" s="1"/>
  <c r="BE35" i="10" s="1"/>
  <c r="BF36" i="10" s="1"/>
  <c r="BG37" i="10" s="1"/>
  <c r="BH38" i="10" s="1"/>
  <c r="BI39" i="10" s="1"/>
  <c r="BJ40" i="10" s="1"/>
  <c r="BK41" i="10" s="1"/>
  <c r="BL42" i="10" s="1"/>
  <c r="BM43" i="10" s="1"/>
  <c r="BN44" i="10" s="1"/>
  <c r="BO45" i="10" s="1"/>
  <c r="BP46" i="10" s="1"/>
  <c r="BQ47" i="10" s="1"/>
  <c r="BR48" i="10" s="1"/>
  <c r="BS49" i="10" s="1"/>
  <c r="BT50" i="10" s="1"/>
  <c r="BU51" i="10" s="1"/>
  <c r="BV52" i="10" s="1"/>
  <c r="BW53" i="10" s="1"/>
  <c r="BX54" i="10" s="1"/>
  <c r="BY55" i="10" s="1"/>
  <c r="BZ56" i="10" s="1"/>
  <c r="CX56" i="10"/>
  <c r="CX44" i="10"/>
  <c r="CY45" i="10" s="1"/>
  <c r="CZ46" i="10" s="1"/>
  <c r="DA47" i="10" s="1"/>
  <c r="DB48" i="10" s="1"/>
  <c r="DC49" i="10" s="1"/>
  <c r="DD50" i="10" s="1"/>
  <c r="DE51" i="10" s="1"/>
  <c r="DF52" i="10" s="1"/>
  <c r="DG53" i="10" s="1"/>
  <c r="DH54" i="10" s="1"/>
  <c r="DI55" i="10" s="1"/>
  <c r="DJ56" i="10" s="1"/>
  <c r="CX54" i="10"/>
  <c r="CY55" i="10" s="1"/>
  <c r="CZ56" i="10" s="1"/>
  <c r="F56" i="10"/>
  <c r="F23" i="10"/>
  <c r="G24" i="10" s="1"/>
  <c r="H25" i="10" s="1"/>
  <c r="I26" i="10" s="1"/>
  <c r="J27" i="10" s="1"/>
  <c r="K28" i="10" s="1"/>
  <c r="L29" i="10" s="1"/>
  <c r="M30" i="10" s="1"/>
  <c r="N31" i="10" s="1"/>
  <c r="O32" i="10" s="1"/>
  <c r="P33" i="10" s="1"/>
  <c r="Q34" i="10" s="1"/>
  <c r="R35" i="10" s="1"/>
  <c r="S36" i="10" s="1"/>
  <c r="T37" i="10" s="1"/>
  <c r="U38" i="10" s="1"/>
  <c r="V39" i="10" s="1"/>
  <c r="W40" i="10" s="1"/>
  <c r="X41" i="10" s="1"/>
  <c r="Y42" i="10" s="1"/>
  <c r="Z43" i="10" s="1"/>
  <c r="AA44" i="10" s="1"/>
  <c r="AB45" i="10" s="1"/>
  <c r="AC46" i="10" s="1"/>
  <c r="AD47" i="10" s="1"/>
  <c r="AE48" i="10" s="1"/>
  <c r="AF49" i="10" s="1"/>
  <c r="AG50" i="10" s="1"/>
  <c r="AH51" i="10" s="1"/>
  <c r="AI52" i="10" s="1"/>
  <c r="AJ53" i="10" s="1"/>
  <c r="AK54" i="10" s="1"/>
  <c r="AL55" i="10" s="1"/>
  <c r="AM56" i="10" s="1"/>
  <c r="F39" i="10"/>
  <c r="G40" i="10" s="1"/>
  <c r="H41" i="10" s="1"/>
  <c r="I42" i="10" s="1"/>
  <c r="J43" i="10" s="1"/>
  <c r="K44" i="10" s="1"/>
  <c r="L45" i="10" s="1"/>
  <c r="M46" i="10" s="1"/>
  <c r="N47" i="10" s="1"/>
  <c r="O48" i="10" s="1"/>
  <c r="P49" i="10" s="1"/>
  <c r="Q50" i="10" s="1"/>
  <c r="R51" i="10" s="1"/>
  <c r="S52" i="10" s="1"/>
  <c r="T53" i="10" s="1"/>
  <c r="U54" i="10" s="1"/>
  <c r="V55" i="10" s="1"/>
  <c r="W56" i="10" s="1"/>
  <c r="F49" i="10"/>
  <c r="G50" i="10" s="1"/>
  <c r="H51" i="10" s="1"/>
  <c r="I52" i="10" s="1"/>
  <c r="J53" i="10" s="1"/>
  <c r="K54" i="10" s="1"/>
  <c r="L55" i="10" s="1"/>
  <c r="M56" i="10" s="1"/>
  <c r="F26" i="10"/>
  <c r="G27" i="10" s="1"/>
  <c r="H28" i="10" s="1"/>
  <c r="I29" i="10" s="1"/>
  <c r="J30" i="10" s="1"/>
  <c r="K31" i="10" s="1"/>
  <c r="L32" i="10" s="1"/>
  <c r="M33" i="10" s="1"/>
  <c r="N34" i="10" s="1"/>
  <c r="O35" i="10" s="1"/>
  <c r="P36" i="10" s="1"/>
  <c r="Q37" i="10" s="1"/>
  <c r="R38" i="10" s="1"/>
  <c r="S39" i="10" s="1"/>
  <c r="T40" i="10" s="1"/>
  <c r="U41" i="10" s="1"/>
  <c r="V42" i="10" s="1"/>
  <c r="W43" i="10" s="1"/>
  <c r="X44" i="10" s="1"/>
  <c r="Y45" i="10" s="1"/>
  <c r="Z46" i="10" s="1"/>
  <c r="AA47" i="10" s="1"/>
  <c r="AB48" i="10" s="1"/>
  <c r="AC49" i="10" s="1"/>
  <c r="AD50" i="10" s="1"/>
  <c r="AE51" i="10" s="1"/>
  <c r="AF52" i="10" s="1"/>
  <c r="AG53" i="10" s="1"/>
  <c r="AH54" i="10" s="1"/>
  <c r="AI55" i="10" s="1"/>
  <c r="AJ56" i="10" s="1"/>
  <c r="BC54" i="10"/>
  <c r="BC40" i="10"/>
  <c r="BD41" i="10" s="1"/>
  <c r="BE42" i="10" s="1"/>
  <c r="BF43" i="10" s="1"/>
  <c r="BG44" i="10" s="1"/>
  <c r="BH45" i="10" s="1"/>
  <c r="BI46" i="10" s="1"/>
  <c r="BJ47" i="10" s="1"/>
  <c r="BK48" i="10" s="1"/>
  <c r="BL49" i="10" s="1"/>
  <c r="BM50" i="10" s="1"/>
  <c r="BN51" i="10" s="1"/>
  <c r="BO52" i="10" s="1"/>
  <c r="BP53" i="10" s="1"/>
  <c r="BQ54" i="10" s="1"/>
  <c r="BR55" i="10" s="1"/>
  <c r="BS56" i="10" s="1"/>
  <c r="BC20" i="10"/>
  <c r="BC38" i="10"/>
  <c r="BC32" i="10"/>
  <c r="BC21" i="10"/>
  <c r="BC36" i="10"/>
  <c r="CX31" i="10"/>
  <c r="CX42" i="10"/>
  <c r="CX49" i="10"/>
  <c r="F35" i="10"/>
  <c r="F53" i="10"/>
  <c r="F47" i="10"/>
  <c r="F32" i="10"/>
  <c r="BB14" i="10"/>
  <c r="CW26" i="10"/>
  <c r="E16" i="10"/>
  <c r="CW21" i="10"/>
  <c r="E14" i="10"/>
  <c r="E11" i="10"/>
  <c r="BB15" i="10"/>
  <c r="BB17" i="10"/>
  <c r="CW20" i="10"/>
  <c r="CW23" i="10"/>
  <c r="CW24" i="10"/>
  <c r="CW25" i="10"/>
  <c r="CW27" i="10"/>
  <c r="E15" i="10"/>
  <c r="E17" i="10"/>
  <c r="CW19" i="10"/>
  <c r="CW22" i="10"/>
  <c r="BB16" i="10"/>
  <c r="CW16" i="10"/>
  <c r="CW18" i="10"/>
  <c r="CW17" i="10"/>
  <c r="E13" i="10"/>
  <c r="H22" i="10"/>
  <c r="EO30" i="37" l="1"/>
  <c r="ER30" i="37" s="1"/>
  <c r="ES30" i="37" s="1"/>
  <c r="EO30" i="36"/>
  <c r="ER30" i="36" s="1"/>
  <c r="ES30" i="36" s="1"/>
  <c r="T38" i="37"/>
  <c r="BQ32" i="37"/>
  <c r="CT31" i="37"/>
  <c r="T41" i="37"/>
  <c r="DL36" i="36"/>
  <c r="T38" i="36"/>
  <c r="AY37" i="36"/>
  <c r="BQ40" i="36"/>
  <c r="DL32" i="37"/>
  <c r="EN31" i="37"/>
  <c r="DL40" i="36"/>
  <c r="BR35" i="37"/>
  <c r="BQ32" i="36"/>
  <c r="CT31" i="36"/>
  <c r="EO31" i="36" s="1"/>
  <c r="ER31" i="36" s="1"/>
  <c r="ES31" i="36" s="1"/>
  <c r="T41" i="36"/>
  <c r="DL32" i="36"/>
  <c r="EN31" i="36"/>
  <c r="DO34" i="37"/>
  <c r="BT41" i="37"/>
  <c r="W35" i="37"/>
  <c r="AY35" i="37" s="1"/>
  <c r="DO40" i="37"/>
  <c r="W37" i="37"/>
  <c r="DO42" i="37"/>
  <c r="V41" i="34"/>
  <c r="AY40" i="34"/>
  <c r="EO40" i="34" s="1"/>
  <c r="ER40" i="34" s="1"/>
  <c r="ES40" i="34" s="1"/>
  <c r="BS36" i="33"/>
  <c r="DN39" i="33"/>
  <c r="V42" i="33"/>
  <c r="BS42" i="33"/>
  <c r="DN44" i="33"/>
  <c r="DN33" i="33"/>
  <c r="EN32" i="33"/>
  <c r="BS56" i="33"/>
  <c r="V53" i="33"/>
  <c r="DN41" i="33"/>
  <c r="BS47" i="33"/>
  <c r="V34" i="33"/>
  <c r="AY33" i="33"/>
  <c r="BT31" i="33"/>
  <c r="CT30" i="33"/>
  <c r="EO30" i="33" s="1"/>
  <c r="ER30" i="33" s="1"/>
  <c r="ES30" i="33" s="1"/>
  <c r="V36" i="33"/>
  <c r="F14" i="10"/>
  <c r="G15" i="10" s="1"/>
  <c r="H16" i="10" s="1"/>
  <c r="I17" i="10" s="1"/>
  <c r="J18" i="10" s="1"/>
  <c r="K19" i="10" s="1"/>
  <c r="L20" i="10" s="1"/>
  <c r="M21" i="10" s="1"/>
  <c r="N22" i="10" s="1"/>
  <c r="O23" i="10" s="1"/>
  <c r="P24" i="10" s="1"/>
  <c r="Q25" i="10" s="1"/>
  <c r="R26" i="10" s="1"/>
  <c r="S27" i="10" s="1"/>
  <c r="T28" i="10" s="1"/>
  <c r="U29" i="10" s="1"/>
  <c r="V30" i="10" s="1"/>
  <c r="W31" i="10" s="1"/>
  <c r="X32" i="10" s="1"/>
  <c r="Y33" i="10" s="1"/>
  <c r="Z34" i="10" s="1"/>
  <c r="AA35" i="10" s="1"/>
  <c r="AB36" i="10" s="1"/>
  <c r="AC37" i="10" s="1"/>
  <c r="AD38" i="10" s="1"/>
  <c r="AE39" i="10" s="1"/>
  <c r="AF40" i="10" s="1"/>
  <c r="AG41" i="10" s="1"/>
  <c r="AH42" i="10" s="1"/>
  <c r="AI43" i="10" s="1"/>
  <c r="AJ44" i="10" s="1"/>
  <c r="AK45" i="10" s="1"/>
  <c r="AL46" i="10" s="1"/>
  <c r="AM47" i="10" s="1"/>
  <c r="AN48" i="10" s="1"/>
  <c r="AO49" i="10" s="1"/>
  <c r="AP50" i="10" s="1"/>
  <c r="AQ51" i="10" s="1"/>
  <c r="AR52" i="10" s="1"/>
  <c r="AS53" i="10" s="1"/>
  <c r="AT54" i="10" s="1"/>
  <c r="AU55" i="10" s="1"/>
  <c r="AV56" i="10" s="1"/>
  <c r="G48" i="10"/>
  <c r="CX19" i="10"/>
  <c r="CY20" i="10" s="1"/>
  <c r="CZ21" i="10" s="1"/>
  <c r="DA22" i="10" s="1"/>
  <c r="DB23" i="10" s="1"/>
  <c r="DC24" i="10" s="1"/>
  <c r="DD25" i="10" s="1"/>
  <c r="DE26" i="10" s="1"/>
  <c r="DF27" i="10" s="1"/>
  <c r="DG28" i="10" s="1"/>
  <c r="DH29" i="10" s="1"/>
  <c r="DI30" i="10" s="1"/>
  <c r="DJ31" i="10" s="1"/>
  <c r="DK32" i="10" s="1"/>
  <c r="DL33" i="10" s="1"/>
  <c r="DM34" i="10" s="1"/>
  <c r="DN35" i="10" s="1"/>
  <c r="DO36" i="10" s="1"/>
  <c r="DP37" i="10" s="1"/>
  <c r="DQ38" i="10" s="1"/>
  <c r="DR39" i="10" s="1"/>
  <c r="DS40" i="10" s="1"/>
  <c r="DT41" i="10" s="1"/>
  <c r="DU42" i="10" s="1"/>
  <c r="DV43" i="10" s="1"/>
  <c r="DW44" i="10" s="1"/>
  <c r="DX45" i="10" s="1"/>
  <c r="DY46" i="10" s="1"/>
  <c r="DZ47" i="10" s="1"/>
  <c r="EA48" i="10" s="1"/>
  <c r="EB49" i="10" s="1"/>
  <c r="EC50" i="10" s="1"/>
  <c r="ED51" i="10" s="1"/>
  <c r="EE52" i="10" s="1"/>
  <c r="EF53" i="10" s="1"/>
  <c r="EG54" i="10" s="1"/>
  <c r="EH55" i="10" s="1"/>
  <c r="EI56" i="10" s="1"/>
  <c r="CY50" i="10"/>
  <c r="CZ51" i="10" s="1"/>
  <c r="BD20" i="10"/>
  <c r="BE21" i="10" s="1"/>
  <c r="BF22" i="10" s="1"/>
  <c r="BG23" i="10" s="1"/>
  <c r="BH24" i="10" s="1"/>
  <c r="BI25" i="10" s="1"/>
  <c r="BJ26" i="10" s="1"/>
  <c r="BK27" i="10" s="1"/>
  <c r="BL28" i="10" s="1"/>
  <c r="BM29" i="10" s="1"/>
  <c r="BN30" i="10" s="1"/>
  <c r="BO31" i="10" s="1"/>
  <c r="BP32" i="10" s="1"/>
  <c r="BQ33" i="10" s="1"/>
  <c r="BR34" i="10" s="1"/>
  <c r="BS35" i="10" s="1"/>
  <c r="BT36" i="10" s="1"/>
  <c r="BU37" i="10" s="1"/>
  <c r="BV38" i="10" s="1"/>
  <c r="BW39" i="10" s="1"/>
  <c r="BX40" i="10" s="1"/>
  <c r="BY41" i="10" s="1"/>
  <c r="BZ42" i="10" s="1"/>
  <c r="CA43" i="10" s="1"/>
  <c r="CB44" i="10" s="1"/>
  <c r="CC45" i="10" s="1"/>
  <c r="CD46" i="10" s="1"/>
  <c r="CE47" i="10" s="1"/>
  <c r="CF48" i="10" s="1"/>
  <c r="CG49" i="10" s="1"/>
  <c r="CH50" i="10" s="1"/>
  <c r="CI51" i="10" s="1"/>
  <c r="CJ52" i="10" s="1"/>
  <c r="CK53" i="10" s="1"/>
  <c r="CL54" i="10" s="1"/>
  <c r="CM55" i="10" s="1"/>
  <c r="CN56" i="10" s="1"/>
  <c r="BD37" i="10"/>
  <c r="BE38" i="10" s="1"/>
  <c r="BF39" i="10" s="1"/>
  <c r="BG40" i="10" s="1"/>
  <c r="BH41" i="10" s="1"/>
  <c r="BI42" i="10" s="1"/>
  <c r="BJ43" i="10" s="1"/>
  <c r="BK44" i="10" s="1"/>
  <c r="BL45" i="10" s="1"/>
  <c r="BM46" i="10" s="1"/>
  <c r="BN47" i="10" s="1"/>
  <c r="BO48" i="10" s="1"/>
  <c r="BP49" i="10" s="1"/>
  <c r="BQ50" i="10" s="1"/>
  <c r="BR51" i="10" s="1"/>
  <c r="BS52" i="10" s="1"/>
  <c r="BT53" i="10" s="1"/>
  <c r="BU54" i="10" s="1"/>
  <c r="BV55" i="10" s="1"/>
  <c r="BW56" i="10" s="1"/>
  <c r="CX23" i="10"/>
  <c r="CY24" i="10" s="1"/>
  <c r="CZ25" i="10" s="1"/>
  <c r="DA26" i="10" s="1"/>
  <c r="DB27" i="10" s="1"/>
  <c r="DC28" i="10" s="1"/>
  <c r="DD29" i="10" s="1"/>
  <c r="DE30" i="10" s="1"/>
  <c r="DF31" i="10" s="1"/>
  <c r="DG32" i="10" s="1"/>
  <c r="DH33" i="10" s="1"/>
  <c r="DI34" i="10" s="1"/>
  <c r="DJ35" i="10" s="1"/>
  <c r="DK36" i="10" s="1"/>
  <c r="DL37" i="10" s="1"/>
  <c r="DM38" i="10" s="1"/>
  <c r="DN39" i="10" s="1"/>
  <c r="DO40" i="10" s="1"/>
  <c r="DP41" i="10" s="1"/>
  <c r="DQ42" i="10" s="1"/>
  <c r="DR43" i="10" s="1"/>
  <c r="DS44" i="10" s="1"/>
  <c r="DT45" i="10" s="1"/>
  <c r="DU46" i="10" s="1"/>
  <c r="DV47" i="10" s="1"/>
  <c r="DW48" i="10" s="1"/>
  <c r="DX49" i="10" s="1"/>
  <c r="DY50" i="10" s="1"/>
  <c r="DZ51" i="10" s="1"/>
  <c r="EA52" i="10" s="1"/>
  <c r="EB53" i="10" s="1"/>
  <c r="EC54" i="10" s="1"/>
  <c r="ED55" i="10" s="1"/>
  <c r="EE56" i="10" s="1"/>
  <c r="F18" i="10"/>
  <c r="CX25" i="10"/>
  <c r="CY26" i="10" s="1"/>
  <c r="CZ27" i="10" s="1"/>
  <c r="DA28" i="10" s="1"/>
  <c r="DB29" i="10" s="1"/>
  <c r="DC30" i="10" s="1"/>
  <c r="DD31" i="10" s="1"/>
  <c r="DE32" i="10" s="1"/>
  <c r="DF33" i="10" s="1"/>
  <c r="DG34" i="10" s="1"/>
  <c r="DH35" i="10" s="1"/>
  <c r="DI36" i="10" s="1"/>
  <c r="DJ37" i="10" s="1"/>
  <c r="DK38" i="10" s="1"/>
  <c r="DL39" i="10" s="1"/>
  <c r="DM40" i="10" s="1"/>
  <c r="DN41" i="10" s="1"/>
  <c r="DO42" i="10" s="1"/>
  <c r="DP43" i="10" s="1"/>
  <c r="DQ44" i="10" s="1"/>
  <c r="DR45" i="10" s="1"/>
  <c r="DS46" i="10" s="1"/>
  <c r="DT47" i="10" s="1"/>
  <c r="DU48" i="10" s="1"/>
  <c r="DV49" i="10" s="1"/>
  <c r="DW50" i="10" s="1"/>
  <c r="DX51" i="10" s="1"/>
  <c r="DY52" i="10" s="1"/>
  <c r="DZ53" i="10" s="1"/>
  <c r="EA54" i="10" s="1"/>
  <c r="EB55" i="10" s="1"/>
  <c r="EC56" i="10" s="1"/>
  <c r="G54" i="10"/>
  <c r="CX18" i="10"/>
  <c r="CY19" i="10" s="1"/>
  <c r="CZ20" i="10" s="1"/>
  <c r="DA21" i="10" s="1"/>
  <c r="DB22" i="10" s="1"/>
  <c r="DC23" i="10" s="1"/>
  <c r="DD24" i="10" s="1"/>
  <c r="DE25" i="10" s="1"/>
  <c r="DF26" i="10" s="1"/>
  <c r="DG27" i="10" s="1"/>
  <c r="DH28" i="10" s="1"/>
  <c r="DI29" i="10" s="1"/>
  <c r="DJ30" i="10" s="1"/>
  <c r="DK31" i="10" s="1"/>
  <c r="DL32" i="10" s="1"/>
  <c r="DM33" i="10" s="1"/>
  <c r="DN34" i="10" s="1"/>
  <c r="DO35" i="10" s="1"/>
  <c r="DP36" i="10" s="1"/>
  <c r="DQ37" i="10" s="1"/>
  <c r="DR38" i="10" s="1"/>
  <c r="DS39" i="10" s="1"/>
  <c r="DT40" i="10" s="1"/>
  <c r="DU41" i="10" s="1"/>
  <c r="DV42" i="10" s="1"/>
  <c r="DW43" i="10" s="1"/>
  <c r="DX44" i="10" s="1"/>
  <c r="DY45" i="10" s="1"/>
  <c r="DZ46" i="10" s="1"/>
  <c r="EA47" i="10" s="1"/>
  <c r="EB48" i="10" s="1"/>
  <c r="EC49" i="10" s="1"/>
  <c r="ED50" i="10" s="1"/>
  <c r="EE51" i="10" s="1"/>
  <c r="EF52" i="10" s="1"/>
  <c r="EG53" i="10" s="1"/>
  <c r="EH54" i="10" s="1"/>
  <c r="EI55" i="10" s="1"/>
  <c r="EJ56" i="10" s="1"/>
  <c r="CX17" i="10"/>
  <c r="CY18" i="10" s="1"/>
  <c r="CZ19" i="10" s="1"/>
  <c r="DA20" i="10" s="1"/>
  <c r="DB21" i="10" s="1"/>
  <c r="DC22" i="10" s="1"/>
  <c r="DD23" i="10" s="1"/>
  <c r="DE24" i="10" s="1"/>
  <c r="DF25" i="10" s="1"/>
  <c r="DG26" i="10" s="1"/>
  <c r="DH27" i="10" s="1"/>
  <c r="DI28" i="10" s="1"/>
  <c r="DJ29" i="10" s="1"/>
  <c r="DK30" i="10" s="1"/>
  <c r="DL31" i="10" s="1"/>
  <c r="DM32" i="10" s="1"/>
  <c r="DN33" i="10" s="1"/>
  <c r="DO34" i="10" s="1"/>
  <c r="DP35" i="10" s="1"/>
  <c r="DQ36" i="10" s="1"/>
  <c r="DR37" i="10" s="1"/>
  <c r="DS38" i="10" s="1"/>
  <c r="DT39" i="10" s="1"/>
  <c r="DU40" i="10" s="1"/>
  <c r="DV41" i="10" s="1"/>
  <c r="DW42" i="10" s="1"/>
  <c r="DX43" i="10" s="1"/>
  <c r="DY44" i="10" s="1"/>
  <c r="DZ45" i="10" s="1"/>
  <c r="EA46" i="10" s="1"/>
  <c r="EB47" i="10" s="1"/>
  <c r="EC48" i="10" s="1"/>
  <c r="ED49" i="10" s="1"/>
  <c r="EE50" i="10" s="1"/>
  <c r="EF51" i="10" s="1"/>
  <c r="EG52" i="10" s="1"/>
  <c r="EH53" i="10" s="1"/>
  <c r="EI54" i="10" s="1"/>
  <c r="EJ55" i="10" s="1"/>
  <c r="EK56" i="10" s="1"/>
  <c r="CX24" i="10"/>
  <c r="CY25" i="10" s="1"/>
  <c r="CZ26" i="10" s="1"/>
  <c r="DA27" i="10" s="1"/>
  <c r="DB28" i="10" s="1"/>
  <c r="DC29" i="10" s="1"/>
  <c r="DD30" i="10" s="1"/>
  <c r="DE31" i="10" s="1"/>
  <c r="DF32" i="10" s="1"/>
  <c r="DG33" i="10" s="1"/>
  <c r="DH34" i="10" s="1"/>
  <c r="DI35" i="10" s="1"/>
  <c r="DJ36" i="10" s="1"/>
  <c r="DK37" i="10" s="1"/>
  <c r="DL38" i="10" s="1"/>
  <c r="DM39" i="10" s="1"/>
  <c r="DN40" i="10" s="1"/>
  <c r="DO41" i="10" s="1"/>
  <c r="DP42" i="10" s="1"/>
  <c r="DQ43" i="10" s="1"/>
  <c r="DR44" i="10" s="1"/>
  <c r="DS45" i="10" s="1"/>
  <c r="DT46" i="10" s="1"/>
  <c r="DU47" i="10" s="1"/>
  <c r="DV48" i="10" s="1"/>
  <c r="DW49" i="10" s="1"/>
  <c r="DX50" i="10" s="1"/>
  <c r="DY51" i="10" s="1"/>
  <c r="DZ52" i="10" s="1"/>
  <c r="EA53" i="10" s="1"/>
  <c r="EB54" i="10" s="1"/>
  <c r="EC55" i="10" s="1"/>
  <c r="ED56" i="10" s="1"/>
  <c r="BD22" i="10"/>
  <c r="BE23" i="10" s="1"/>
  <c r="G36" i="10"/>
  <c r="CY43" i="10"/>
  <c r="BD33" i="10"/>
  <c r="BE34" i="10" s="1"/>
  <c r="BF35" i="10" s="1"/>
  <c r="BD55" i="10"/>
  <c r="BE56" i="10" s="1"/>
  <c r="CY32" i="10"/>
  <c r="F12" i="10"/>
  <c r="G13" i="10" s="1"/>
  <c r="H14" i="10" s="1"/>
  <c r="I15" i="10" s="1"/>
  <c r="J16" i="10" s="1"/>
  <c r="K17" i="10" s="1"/>
  <c r="L18" i="10" s="1"/>
  <c r="M19" i="10" s="1"/>
  <c r="N20" i="10" s="1"/>
  <c r="O21" i="10" s="1"/>
  <c r="P22" i="10" s="1"/>
  <c r="Q23" i="10" s="1"/>
  <c r="R24" i="10" s="1"/>
  <c r="S25" i="10" s="1"/>
  <c r="T26" i="10" s="1"/>
  <c r="U27" i="10" s="1"/>
  <c r="V28" i="10" s="1"/>
  <c r="W29" i="10" s="1"/>
  <c r="X30" i="10" s="1"/>
  <c r="Y31" i="10" s="1"/>
  <c r="Z32" i="10" s="1"/>
  <c r="AA33" i="10" s="1"/>
  <c r="AB34" i="10" s="1"/>
  <c r="AC35" i="10" s="1"/>
  <c r="AD36" i="10" s="1"/>
  <c r="AE37" i="10" s="1"/>
  <c r="AF38" i="10" s="1"/>
  <c r="AG39" i="10" s="1"/>
  <c r="AH40" i="10" s="1"/>
  <c r="AI41" i="10" s="1"/>
  <c r="AJ42" i="10" s="1"/>
  <c r="AK43" i="10" s="1"/>
  <c r="AL44" i="10" s="1"/>
  <c r="AM45" i="10" s="1"/>
  <c r="AN46" i="10" s="1"/>
  <c r="AO47" i="10" s="1"/>
  <c r="AP48" i="10" s="1"/>
  <c r="AQ49" i="10" s="1"/>
  <c r="AR50" i="10" s="1"/>
  <c r="AS51" i="10" s="1"/>
  <c r="AT52" i="10" s="1"/>
  <c r="AU53" i="10" s="1"/>
  <c r="AV54" i="10" s="1"/>
  <c r="AW55" i="10" s="1"/>
  <c r="AX56" i="10" s="1"/>
  <c r="AY11" i="10"/>
  <c r="EO11" i="10" s="1"/>
  <c r="BD39" i="10"/>
  <c r="CX27" i="10"/>
  <c r="CY28" i="10" s="1"/>
  <c r="CZ29" i="10" s="1"/>
  <c r="DA30" i="10" s="1"/>
  <c r="G33" i="10"/>
  <c r="BD21" i="10"/>
  <c r="BE22" i="10" s="1"/>
  <c r="BF23" i="10" s="1"/>
  <c r="BG24" i="10" s="1"/>
  <c r="BH25" i="10" s="1"/>
  <c r="BI26" i="10" s="1"/>
  <c r="BJ27" i="10" s="1"/>
  <c r="BK28" i="10" s="1"/>
  <c r="BL29" i="10" s="1"/>
  <c r="BM30" i="10" s="1"/>
  <c r="BN31" i="10" s="1"/>
  <c r="BO32" i="10" s="1"/>
  <c r="BP33" i="10" s="1"/>
  <c r="BQ34" i="10" s="1"/>
  <c r="BR35" i="10" s="1"/>
  <c r="BS36" i="10" s="1"/>
  <c r="BT37" i="10" s="1"/>
  <c r="BU38" i="10" s="1"/>
  <c r="BV39" i="10" s="1"/>
  <c r="BW40" i="10" s="1"/>
  <c r="BX41" i="10" s="1"/>
  <c r="BY42" i="10" s="1"/>
  <c r="BZ43" i="10" s="1"/>
  <c r="CA44" i="10" s="1"/>
  <c r="CB45" i="10" s="1"/>
  <c r="CC46" i="10" s="1"/>
  <c r="CD47" i="10" s="1"/>
  <c r="CE48" i="10" s="1"/>
  <c r="CF49" i="10" s="1"/>
  <c r="CG50" i="10" s="1"/>
  <c r="CH51" i="10" s="1"/>
  <c r="CI52" i="10" s="1"/>
  <c r="CJ53" i="10" s="1"/>
  <c r="CK54" i="10" s="1"/>
  <c r="CL55" i="10" s="1"/>
  <c r="CM56" i="10" s="1"/>
  <c r="BC17" i="10"/>
  <c r="BD18" i="10" s="1"/>
  <c r="BE19" i="10" s="1"/>
  <c r="BF20" i="10" s="1"/>
  <c r="BC16" i="10"/>
  <c r="BD17" i="10" s="1"/>
  <c r="BE18" i="10" s="1"/>
  <c r="BF19" i="10" s="1"/>
  <c r="BG20" i="10" s="1"/>
  <c r="BH21" i="10" s="1"/>
  <c r="BI22" i="10" s="1"/>
  <c r="BJ23" i="10" s="1"/>
  <c r="BK24" i="10" s="1"/>
  <c r="BL25" i="10" s="1"/>
  <c r="BM26" i="10" s="1"/>
  <c r="BN27" i="10" s="1"/>
  <c r="BO28" i="10" s="1"/>
  <c r="BP29" i="10" s="1"/>
  <c r="BQ30" i="10" s="1"/>
  <c r="BR31" i="10" s="1"/>
  <c r="BS32" i="10" s="1"/>
  <c r="BT33" i="10" s="1"/>
  <c r="BU34" i="10" s="1"/>
  <c r="BV35" i="10" s="1"/>
  <c r="BW36" i="10" s="1"/>
  <c r="BX37" i="10" s="1"/>
  <c r="BY38" i="10" s="1"/>
  <c r="BZ39" i="10" s="1"/>
  <c r="CA40" i="10" s="1"/>
  <c r="CB41" i="10" s="1"/>
  <c r="CC42" i="10" s="1"/>
  <c r="CD43" i="10" s="1"/>
  <c r="CE44" i="10" s="1"/>
  <c r="CF45" i="10" s="1"/>
  <c r="CG46" i="10" s="1"/>
  <c r="CH47" i="10" s="1"/>
  <c r="CI48" i="10" s="1"/>
  <c r="CJ49" i="10" s="1"/>
  <c r="CK50" i="10" s="1"/>
  <c r="CL51" i="10" s="1"/>
  <c r="CM52" i="10" s="1"/>
  <c r="CN53" i="10" s="1"/>
  <c r="CO54" i="10" s="1"/>
  <c r="CP55" i="10" s="1"/>
  <c r="CQ56" i="10" s="1"/>
  <c r="CX22" i="10"/>
  <c r="CY23" i="10" s="1"/>
  <c r="CZ24" i="10" s="1"/>
  <c r="DA25" i="10" s="1"/>
  <c r="DB26" i="10" s="1"/>
  <c r="DC27" i="10" s="1"/>
  <c r="DD28" i="10" s="1"/>
  <c r="DE29" i="10" s="1"/>
  <c r="DF30" i="10" s="1"/>
  <c r="DG31" i="10" s="1"/>
  <c r="DH32" i="10" s="1"/>
  <c r="DI33" i="10" s="1"/>
  <c r="DJ34" i="10" s="1"/>
  <c r="DK35" i="10" s="1"/>
  <c r="DL36" i="10" s="1"/>
  <c r="DM37" i="10" s="1"/>
  <c r="DN38" i="10" s="1"/>
  <c r="DO39" i="10" s="1"/>
  <c r="DP40" i="10" s="1"/>
  <c r="DQ41" i="10" s="1"/>
  <c r="DR42" i="10" s="1"/>
  <c r="DS43" i="10" s="1"/>
  <c r="DT44" i="10" s="1"/>
  <c r="DU45" i="10" s="1"/>
  <c r="DV46" i="10" s="1"/>
  <c r="DW47" i="10" s="1"/>
  <c r="DX48" i="10" s="1"/>
  <c r="DY49" i="10" s="1"/>
  <c r="DZ50" i="10" s="1"/>
  <c r="EA51" i="10" s="1"/>
  <c r="EB52" i="10" s="1"/>
  <c r="EC53" i="10" s="1"/>
  <c r="ED54" i="10" s="1"/>
  <c r="EE55" i="10" s="1"/>
  <c r="EF56" i="10" s="1"/>
  <c r="BC15" i="10"/>
  <c r="BD16" i="10" s="1"/>
  <c r="BE17" i="10" s="1"/>
  <c r="BF18" i="10" s="1"/>
  <c r="BG19" i="10" s="1"/>
  <c r="BH20" i="10" s="1"/>
  <c r="BI21" i="10" s="1"/>
  <c r="BJ22" i="10" s="1"/>
  <c r="BK23" i="10" s="1"/>
  <c r="BL24" i="10" s="1"/>
  <c r="BM25" i="10" s="1"/>
  <c r="BN26" i="10" s="1"/>
  <c r="BO27" i="10" s="1"/>
  <c r="BP28" i="10" s="1"/>
  <c r="BQ29" i="10" s="1"/>
  <c r="BR30" i="10" s="1"/>
  <c r="BS31" i="10" s="1"/>
  <c r="BT32" i="10" s="1"/>
  <c r="BU33" i="10" s="1"/>
  <c r="BV34" i="10" s="1"/>
  <c r="BW35" i="10" s="1"/>
  <c r="BX36" i="10" s="1"/>
  <c r="BY37" i="10" s="1"/>
  <c r="BZ38" i="10" s="1"/>
  <c r="CA39" i="10" s="1"/>
  <c r="CB40" i="10" s="1"/>
  <c r="CC41" i="10" s="1"/>
  <c r="CD42" i="10" s="1"/>
  <c r="CE43" i="10" s="1"/>
  <c r="CF44" i="10" s="1"/>
  <c r="CG45" i="10" s="1"/>
  <c r="CH46" i="10" s="1"/>
  <c r="CI47" i="10" s="1"/>
  <c r="CJ48" i="10" s="1"/>
  <c r="CK49" i="10" s="1"/>
  <c r="CL50" i="10" s="1"/>
  <c r="CM51" i="10" s="1"/>
  <c r="CN52" i="10" s="1"/>
  <c r="CO53" i="10" s="1"/>
  <c r="CP54" i="10" s="1"/>
  <c r="CQ55" i="10" s="1"/>
  <c r="CR56" i="10" s="1"/>
  <c r="CX20" i="10"/>
  <c r="CY21" i="10" s="1"/>
  <c r="CZ22" i="10" s="1"/>
  <c r="DA23" i="10" s="1"/>
  <c r="DB24" i="10" s="1"/>
  <c r="DC25" i="10" s="1"/>
  <c r="DD26" i="10" s="1"/>
  <c r="DE27" i="10" s="1"/>
  <c r="DF28" i="10" s="1"/>
  <c r="DG29" i="10" s="1"/>
  <c r="DH30" i="10" s="1"/>
  <c r="DI31" i="10" s="1"/>
  <c r="DJ32" i="10" s="1"/>
  <c r="DK33" i="10" s="1"/>
  <c r="DL34" i="10" s="1"/>
  <c r="DM35" i="10" s="1"/>
  <c r="DN36" i="10" s="1"/>
  <c r="DO37" i="10" s="1"/>
  <c r="DP38" i="10" s="1"/>
  <c r="DQ39" i="10" s="1"/>
  <c r="DR40" i="10" s="1"/>
  <c r="DS41" i="10" s="1"/>
  <c r="DT42" i="10" s="1"/>
  <c r="DU43" i="10" s="1"/>
  <c r="DV44" i="10" s="1"/>
  <c r="DW45" i="10" s="1"/>
  <c r="DX46" i="10" s="1"/>
  <c r="DY47" i="10" s="1"/>
  <c r="DZ48" i="10" s="1"/>
  <c r="EA49" i="10" s="1"/>
  <c r="EB50" i="10" s="1"/>
  <c r="EC51" i="10" s="1"/>
  <c r="ED52" i="10" s="1"/>
  <c r="EE53" i="10" s="1"/>
  <c r="EF54" i="10" s="1"/>
  <c r="EG55" i="10" s="1"/>
  <c r="EH56" i="10" s="1"/>
  <c r="CX21" i="10"/>
  <c r="CY22" i="10" s="1"/>
  <c r="CZ23" i="10" s="1"/>
  <c r="DA24" i="10" s="1"/>
  <c r="DB25" i="10" s="1"/>
  <c r="DC26" i="10" s="1"/>
  <c r="DD27" i="10" s="1"/>
  <c r="DE28" i="10" s="1"/>
  <c r="DF29" i="10" s="1"/>
  <c r="DG30" i="10" s="1"/>
  <c r="DH31" i="10" s="1"/>
  <c r="DI32" i="10" s="1"/>
  <c r="DJ33" i="10" s="1"/>
  <c r="DK34" i="10" s="1"/>
  <c r="DL35" i="10" s="1"/>
  <c r="DM36" i="10" s="1"/>
  <c r="DN37" i="10" s="1"/>
  <c r="DO38" i="10" s="1"/>
  <c r="DP39" i="10" s="1"/>
  <c r="DQ40" i="10" s="1"/>
  <c r="DR41" i="10" s="1"/>
  <c r="DS42" i="10" s="1"/>
  <c r="DT43" i="10" s="1"/>
  <c r="DU44" i="10" s="1"/>
  <c r="DV45" i="10" s="1"/>
  <c r="DW46" i="10" s="1"/>
  <c r="DX47" i="10" s="1"/>
  <c r="DY48" i="10" s="1"/>
  <c r="DZ49" i="10" s="1"/>
  <c r="EA50" i="10" s="1"/>
  <c r="EB51" i="10" s="1"/>
  <c r="EC52" i="10" s="1"/>
  <c r="ED53" i="10" s="1"/>
  <c r="EE54" i="10" s="1"/>
  <c r="EF55" i="10" s="1"/>
  <c r="EG56" i="10" s="1"/>
  <c r="F17" i="10"/>
  <c r="G18" i="10" s="1"/>
  <c r="H19" i="10" s="1"/>
  <c r="I20" i="10" s="1"/>
  <c r="F16" i="10"/>
  <c r="G17" i="10" s="1"/>
  <c r="H18" i="10" s="1"/>
  <c r="I19" i="10" s="1"/>
  <c r="J20" i="10" s="1"/>
  <c r="K21" i="10" s="1"/>
  <c r="L22" i="10" s="1"/>
  <c r="M23" i="10" s="1"/>
  <c r="N24" i="10" s="1"/>
  <c r="O25" i="10" s="1"/>
  <c r="P26" i="10" s="1"/>
  <c r="Q27" i="10" s="1"/>
  <c r="R28" i="10" s="1"/>
  <c r="S29" i="10" s="1"/>
  <c r="T30" i="10" s="1"/>
  <c r="U31" i="10" s="1"/>
  <c r="V32" i="10" s="1"/>
  <c r="W33" i="10" s="1"/>
  <c r="X34" i="10" s="1"/>
  <c r="Y35" i="10" s="1"/>
  <c r="Z36" i="10" s="1"/>
  <c r="AA37" i="10" s="1"/>
  <c r="AB38" i="10" s="1"/>
  <c r="AC39" i="10" s="1"/>
  <c r="AD40" i="10" s="1"/>
  <c r="AE41" i="10" s="1"/>
  <c r="AF42" i="10" s="1"/>
  <c r="AG43" i="10" s="1"/>
  <c r="AH44" i="10" s="1"/>
  <c r="AI45" i="10" s="1"/>
  <c r="AJ46" i="10" s="1"/>
  <c r="AK47" i="10" s="1"/>
  <c r="AL48" i="10" s="1"/>
  <c r="AM49" i="10" s="1"/>
  <c r="AN50" i="10" s="1"/>
  <c r="AO51" i="10" s="1"/>
  <c r="AP52" i="10" s="1"/>
  <c r="AQ53" i="10" s="1"/>
  <c r="AR54" i="10" s="1"/>
  <c r="AS55" i="10" s="1"/>
  <c r="AT56" i="10" s="1"/>
  <c r="CX26" i="10"/>
  <c r="CY27" i="10" s="1"/>
  <c r="CZ28" i="10" s="1"/>
  <c r="DA29" i="10" s="1"/>
  <c r="DB30" i="10" s="1"/>
  <c r="DC31" i="10" s="1"/>
  <c r="DD32" i="10" s="1"/>
  <c r="DE33" i="10" s="1"/>
  <c r="DF34" i="10" s="1"/>
  <c r="DG35" i="10" s="1"/>
  <c r="DH36" i="10" s="1"/>
  <c r="DI37" i="10" s="1"/>
  <c r="DJ38" i="10" s="1"/>
  <c r="DK39" i="10" s="1"/>
  <c r="DL40" i="10" s="1"/>
  <c r="DM41" i="10" s="1"/>
  <c r="DN42" i="10" s="1"/>
  <c r="DO43" i="10" s="1"/>
  <c r="DP44" i="10" s="1"/>
  <c r="DQ45" i="10" s="1"/>
  <c r="DR46" i="10" s="1"/>
  <c r="DS47" i="10" s="1"/>
  <c r="DT48" i="10" s="1"/>
  <c r="DU49" i="10" s="1"/>
  <c r="DV50" i="10" s="1"/>
  <c r="DW51" i="10" s="1"/>
  <c r="DX52" i="10" s="1"/>
  <c r="DY53" i="10" s="1"/>
  <c r="DZ54" i="10" s="1"/>
  <c r="EA55" i="10" s="1"/>
  <c r="EB56" i="10" s="1"/>
  <c r="F15" i="10"/>
  <c r="G16" i="10" s="1"/>
  <c r="H17" i="10" s="1"/>
  <c r="I18" i="10" s="1"/>
  <c r="J19" i="10" s="1"/>
  <c r="K20" i="10" s="1"/>
  <c r="L21" i="10" s="1"/>
  <c r="M22" i="10" s="1"/>
  <c r="N23" i="10" s="1"/>
  <c r="O24" i="10" s="1"/>
  <c r="P25" i="10" s="1"/>
  <c r="Q26" i="10" s="1"/>
  <c r="R27" i="10" s="1"/>
  <c r="S28" i="10" s="1"/>
  <c r="T29" i="10" s="1"/>
  <c r="U30" i="10" s="1"/>
  <c r="V31" i="10" s="1"/>
  <c r="W32" i="10" s="1"/>
  <c r="X33" i="10" s="1"/>
  <c r="Y34" i="10" s="1"/>
  <c r="Z35" i="10" s="1"/>
  <c r="AA36" i="10" s="1"/>
  <c r="AB37" i="10" s="1"/>
  <c r="AC38" i="10" s="1"/>
  <c r="AD39" i="10" s="1"/>
  <c r="AE40" i="10" s="1"/>
  <c r="AF41" i="10" s="1"/>
  <c r="AG42" i="10" s="1"/>
  <c r="AH43" i="10" s="1"/>
  <c r="AI44" i="10" s="1"/>
  <c r="AJ45" i="10" s="1"/>
  <c r="AK46" i="10" s="1"/>
  <c r="AL47" i="10" s="1"/>
  <c r="AM48" i="10" s="1"/>
  <c r="AN49" i="10" s="1"/>
  <c r="AO50" i="10" s="1"/>
  <c r="AP51" i="10" s="1"/>
  <c r="AQ52" i="10" s="1"/>
  <c r="AR53" i="10" s="1"/>
  <c r="AS54" i="10" s="1"/>
  <c r="AT55" i="10" s="1"/>
  <c r="AU56" i="10" s="1"/>
  <c r="BC18" i="10"/>
  <c r="CW15" i="10"/>
  <c r="EN15" i="10" s="1"/>
  <c r="CX28" i="10"/>
  <c r="BB13" i="10"/>
  <c r="CT13" i="10" s="1"/>
  <c r="E12" i="10"/>
  <c r="I23" i="10"/>
  <c r="U42" i="36" l="1"/>
  <c r="DM33" i="37"/>
  <c r="EN32" i="37"/>
  <c r="U42" i="37"/>
  <c r="BR33" i="36"/>
  <c r="CT32" i="36"/>
  <c r="BR41" i="36"/>
  <c r="EO31" i="37"/>
  <c r="ER31" i="37" s="1"/>
  <c r="ES31" i="37" s="1"/>
  <c r="BS36" i="37"/>
  <c r="BR33" i="37"/>
  <c r="CT32" i="37"/>
  <c r="EO32" i="37" s="1"/>
  <c r="ER32" i="37" s="1"/>
  <c r="ES32" i="37" s="1"/>
  <c r="U39" i="36"/>
  <c r="AY38" i="36"/>
  <c r="U39" i="37"/>
  <c r="DM33" i="36"/>
  <c r="EN32" i="36"/>
  <c r="DM41" i="36"/>
  <c r="DM37" i="36"/>
  <c r="DP43" i="37"/>
  <c r="X36" i="37"/>
  <c r="AY36" i="37" s="1"/>
  <c r="X38" i="37"/>
  <c r="BU42" i="37"/>
  <c r="DP41" i="37"/>
  <c r="DP35" i="37"/>
  <c r="W42" i="34"/>
  <c r="AY41" i="34"/>
  <c r="EO41" i="34" s="1"/>
  <c r="ER41" i="34" s="1"/>
  <c r="ES41" i="34" s="1"/>
  <c r="BU32" i="33"/>
  <c r="CT31" i="33"/>
  <c r="EO31" i="33" s="1"/>
  <c r="ER31" i="33" s="1"/>
  <c r="ES31" i="33" s="1"/>
  <c r="W54" i="33"/>
  <c r="BT43" i="33"/>
  <c r="W35" i="33"/>
  <c r="AY34" i="33"/>
  <c r="W43" i="33"/>
  <c r="BT48" i="33"/>
  <c r="DO34" i="33"/>
  <c r="EN33" i="33"/>
  <c r="DO40" i="33"/>
  <c r="W37" i="33"/>
  <c r="DO42" i="33"/>
  <c r="DO45" i="33"/>
  <c r="BT37" i="33"/>
  <c r="AY12" i="10"/>
  <c r="EO12" i="10" s="1"/>
  <c r="H37" i="10"/>
  <c r="G19" i="10"/>
  <c r="BE40" i="10"/>
  <c r="H49" i="10"/>
  <c r="BF24" i="10"/>
  <c r="H55" i="10"/>
  <c r="DA52" i="10"/>
  <c r="H34" i="10"/>
  <c r="BG36" i="10"/>
  <c r="CZ33" i="10"/>
  <c r="CZ44" i="10"/>
  <c r="ER10" i="10"/>
  <c r="ES10" i="10" s="1"/>
  <c r="CY29" i="10"/>
  <c r="BC14" i="10"/>
  <c r="CT14" i="10" s="1"/>
  <c r="F13" i="10"/>
  <c r="AY13" i="10" s="1"/>
  <c r="EO13" i="10" s="1"/>
  <c r="BD19" i="10"/>
  <c r="CX16" i="10"/>
  <c r="EN16" i="10" s="1"/>
  <c r="J24" i="10"/>
  <c r="J21" i="10"/>
  <c r="BG21" i="10"/>
  <c r="DB31" i="10"/>
  <c r="EO32" i="36" l="1"/>
  <c r="ER32" i="36" s="1"/>
  <c r="ES32" i="36" s="1"/>
  <c r="DN34" i="36"/>
  <c r="EN33" i="36"/>
  <c r="BT37" i="37"/>
  <c r="V43" i="37"/>
  <c r="DN42" i="36"/>
  <c r="DN34" i="37"/>
  <c r="EN33" i="37"/>
  <c r="BS34" i="36"/>
  <c r="CT33" i="36"/>
  <c r="DN38" i="36"/>
  <c r="V40" i="36"/>
  <c r="AY39" i="36"/>
  <c r="BS34" i="37"/>
  <c r="CT33" i="37"/>
  <c r="V40" i="37"/>
  <c r="BS42" i="36"/>
  <c r="V43" i="36"/>
  <c r="BV43" i="37"/>
  <c r="DQ36" i="37"/>
  <c r="DQ42" i="37"/>
  <c r="Y37" i="37"/>
  <c r="AY37" i="37" s="1"/>
  <c r="Y39" i="37"/>
  <c r="DQ44" i="37"/>
  <c r="X43" i="34"/>
  <c r="AY42" i="34"/>
  <c r="EO42" i="34" s="1"/>
  <c r="ER42" i="34" s="1"/>
  <c r="ES42" i="34" s="1"/>
  <c r="X36" i="33"/>
  <c r="AY35" i="33"/>
  <c r="BU44" i="33"/>
  <c r="DP35" i="33"/>
  <c r="EN34" i="33"/>
  <c r="DP43" i="33"/>
  <c r="BU49" i="33"/>
  <c r="DP46" i="33"/>
  <c r="X38" i="33"/>
  <c r="X44" i="33"/>
  <c r="X55" i="33"/>
  <c r="BU38" i="33"/>
  <c r="DP41" i="33"/>
  <c r="BV33" i="33"/>
  <c r="CT32" i="33"/>
  <c r="EO32" i="33" s="1"/>
  <c r="ER32" i="33" s="1"/>
  <c r="ES32" i="33" s="1"/>
  <c r="DA34" i="10"/>
  <c r="BH37" i="10"/>
  <c r="I38" i="10"/>
  <c r="BG25" i="10"/>
  <c r="DA45" i="10"/>
  <c r="DB53" i="10"/>
  <c r="I56" i="10"/>
  <c r="BF41" i="10"/>
  <c r="H20" i="10"/>
  <c r="I50" i="10"/>
  <c r="I35" i="10"/>
  <c r="ER11" i="10"/>
  <c r="CY17" i="10"/>
  <c r="EN17" i="10" s="1"/>
  <c r="BE20" i="10"/>
  <c r="CZ30" i="10"/>
  <c r="BD15" i="10"/>
  <c r="CT15" i="10" s="1"/>
  <c r="G14" i="10"/>
  <c r="AY14" i="10" s="1"/>
  <c r="EO14" i="10" s="1"/>
  <c r="DC32" i="10"/>
  <c r="BH22" i="10"/>
  <c r="K22" i="10"/>
  <c r="K25" i="10"/>
  <c r="EO33" i="37" l="1"/>
  <c r="ER33" i="37" s="1"/>
  <c r="ES33" i="37" s="1"/>
  <c r="EO33" i="36"/>
  <c r="ER33" i="36" s="1"/>
  <c r="ES33" i="36" s="1"/>
  <c r="W44" i="37"/>
  <c r="BT35" i="36"/>
  <c r="CT34" i="36"/>
  <c r="BU38" i="37"/>
  <c r="BT35" i="37"/>
  <c r="CT34" i="37"/>
  <c r="EO34" i="37" s="1"/>
  <c r="ER34" i="37" s="1"/>
  <c r="ES34" i="37" s="1"/>
  <c r="DO35" i="37"/>
  <c r="EN34" i="37"/>
  <c r="W41" i="37"/>
  <c r="W44" i="36"/>
  <c r="W41" i="36"/>
  <c r="AY40" i="36"/>
  <c r="DO35" i="36"/>
  <c r="EN34" i="36"/>
  <c r="BT43" i="36"/>
  <c r="DO39" i="36"/>
  <c r="DO43" i="36"/>
  <c r="DR45" i="37"/>
  <c r="DR37" i="37"/>
  <c r="Z38" i="37"/>
  <c r="AY38" i="37" s="1"/>
  <c r="Z40" i="37"/>
  <c r="DR43" i="37"/>
  <c r="BW44" i="37"/>
  <c r="Y44" i="34"/>
  <c r="AY43" i="34"/>
  <c r="EO43" i="34" s="1"/>
  <c r="ER43" i="34" s="1"/>
  <c r="ES43" i="34" s="1"/>
  <c r="DQ42" i="33"/>
  <c r="Y39" i="33"/>
  <c r="DQ36" i="33"/>
  <c r="EN35" i="33"/>
  <c r="Y45" i="33"/>
  <c r="DQ44" i="33"/>
  <c r="BV39" i="33"/>
  <c r="DQ47" i="33"/>
  <c r="BV45" i="33"/>
  <c r="BW34" i="33"/>
  <c r="CT33" i="33"/>
  <c r="EO33" i="33" s="1"/>
  <c r="ER33" i="33" s="1"/>
  <c r="ES33" i="33" s="1"/>
  <c r="Y56" i="33"/>
  <c r="BV50" i="33"/>
  <c r="Y37" i="33"/>
  <c r="AY36" i="33"/>
  <c r="ES11" i="10"/>
  <c r="J51" i="10"/>
  <c r="DC54" i="10"/>
  <c r="J36" i="10"/>
  <c r="I21" i="10"/>
  <c r="BG42" i="10"/>
  <c r="BH26" i="10"/>
  <c r="J39" i="10"/>
  <c r="BI38" i="10"/>
  <c r="DB46" i="10"/>
  <c r="DB35" i="10"/>
  <c r="ER12" i="10"/>
  <c r="ES12" i="10" s="1"/>
  <c r="BE16" i="10"/>
  <c r="CT16" i="10" s="1"/>
  <c r="DA31" i="10"/>
  <c r="H15" i="10"/>
  <c r="AY15" i="10" s="1"/>
  <c r="EO15" i="10" s="1"/>
  <c r="BF21" i="10"/>
  <c r="CZ18" i="10"/>
  <c r="EN18" i="10" s="1"/>
  <c r="DD33" i="10"/>
  <c r="L26" i="10"/>
  <c r="L23" i="10"/>
  <c r="BI23" i="10"/>
  <c r="EO34" i="36" l="1"/>
  <c r="ER34" i="36" s="1"/>
  <c r="ES34" i="36" s="1"/>
  <c r="X45" i="36"/>
  <c r="BV39" i="37"/>
  <c r="DP40" i="36"/>
  <c r="BU44" i="36"/>
  <c r="X42" i="36"/>
  <c r="AY41" i="36"/>
  <c r="X42" i="37"/>
  <c r="BU36" i="36"/>
  <c r="CT35" i="36"/>
  <c r="DP36" i="36"/>
  <c r="EN35" i="36"/>
  <c r="DP36" i="37"/>
  <c r="EN35" i="37"/>
  <c r="BU36" i="37"/>
  <c r="CT35" i="37"/>
  <c r="DP44" i="36"/>
  <c r="X45" i="37"/>
  <c r="AA39" i="37"/>
  <c r="AY39" i="37" s="1"/>
  <c r="AA41" i="37"/>
  <c r="DS38" i="37"/>
  <c r="DS46" i="37"/>
  <c r="BX45" i="37"/>
  <c r="DS44" i="37"/>
  <c r="Z45" i="34"/>
  <c r="AY44" i="34"/>
  <c r="EO44" i="34" s="1"/>
  <c r="ER44" i="34" s="1"/>
  <c r="ES44" i="34" s="1"/>
  <c r="Z38" i="33"/>
  <c r="AY37" i="33"/>
  <c r="BW46" i="33"/>
  <c r="DR48" i="33"/>
  <c r="DR37" i="33"/>
  <c r="EN36" i="33"/>
  <c r="BW40" i="33"/>
  <c r="Z40" i="33"/>
  <c r="Z46" i="33"/>
  <c r="BW51" i="33"/>
  <c r="BX35" i="33"/>
  <c r="CT34" i="33"/>
  <c r="EO34" i="33" s="1"/>
  <c r="ER34" i="33" s="1"/>
  <c r="ES34" i="33" s="1"/>
  <c r="DR45" i="33"/>
  <c r="DR43" i="33"/>
  <c r="K37" i="10"/>
  <c r="DD55" i="10"/>
  <c r="DC36" i="10"/>
  <c r="BI27" i="10"/>
  <c r="BH43" i="10"/>
  <c r="DC47" i="10"/>
  <c r="K40" i="10"/>
  <c r="BJ39" i="10"/>
  <c r="K52" i="10"/>
  <c r="J22" i="10"/>
  <c r="ER13" i="10"/>
  <c r="DA19" i="10"/>
  <c r="EN19" i="10" s="1"/>
  <c r="BF17" i="10"/>
  <c r="CT17" i="10" s="1"/>
  <c r="DB32" i="10"/>
  <c r="BG22" i="10"/>
  <c r="I16" i="10"/>
  <c r="AY16" i="10" s="1"/>
  <c r="EO16" i="10" s="1"/>
  <c r="M24" i="10"/>
  <c r="BJ24" i="10"/>
  <c r="M27" i="10"/>
  <c r="DE34" i="10"/>
  <c r="B32" i="3"/>
  <c r="C32" i="3"/>
  <c r="B33" i="3"/>
  <c r="C33" i="3"/>
  <c r="B34" i="3"/>
  <c r="C34" i="3"/>
  <c r="B35" i="3"/>
  <c r="C35" i="3"/>
  <c r="B36" i="3"/>
  <c r="C36" i="3"/>
  <c r="B37" i="3"/>
  <c r="C37" i="3"/>
  <c r="B38" i="3"/>
  <c r="C38" i="3"/>
  <c r="B39" i="3"/>
  <c r="C39" i="3"/>
  <c r="B40" i="3"/>
  <c r="C40" i="3"/>
  <c r="B41" i="3"/>
  <c r="C41" i="3"/>
  <c r="B42" i="3"/>
  <c r="C42" i="3"/>
  <c r="B43" i="3"/>
  <c r="C43" i="3"/>
  <c r="B44" i="3"/>
  <c r="C44" i="3"/>
  <c r="B45" i="3"/>
  <c r="C45" i="3"/>
  <c r="B46" i="3"/>
  <c r="C46" i="3"/>
  <c r="B47" i="3"/>
  <c r="C47" i="3"/>
  <c r="B48" i="3"/>
  <c r="C48" i="3"/>
  <c r="B49" i="3"/>
  <c r="C49" i="3"/>
  <c r="B50" i="3"/>
  <c r="C50" i="3"/>
  <c r="B51" i="3"/>
  <c r="C51" i="3"/>
  <c r="B52" i="3"/>
  <c r="C52" i="3"/>
  <c r="B53" i="3"/>
  <c r="C53" i="3"/>
  <c r="B54" i="3"/>
  <c r="C54" i="3"/>
  <c r="B55" i="3"/>
  <c r="C55" i="3"/>
  <c r="B56" i="3"/>
  <c r="C56" i="3"/>
  <c r="B57" i="3"/>
  <c r="C57" i="3"/>
  <c r="B58" i="3"/>
  <c r="C58" i="3"/>
  <c r="B59" i="3"/>
  <c r="C59" i="3"/>
  <c r="B60" i="3"/>
  <c r="C60" i="3"/>
  <c r="B61" i="3"/>
  <c r="C61" i="3"/>
  <c r="B62" i="3"/>
  <c r="C62" i="3"/>
  <c r="B63" i="3"/>
  <c r="C63" i="3"/>
  <c r="B64" i="3"/>
  <c r="C64" i="3"/>
  <c r="B65" i="3"/>
  <c r="C65" i="3"/>
  <c r="B66" i="3"/>
  <c r="C66" i="3"/>
  <c r="B67" i="3"/>
  <c r="C67" i="3"/>
  <c r="B68" i="3"/>
  <c r="C68" i="3"/>
  <c r="B69" i="3"/>
  <c r="C69" i="3"/>
  <c r="B70" i="3"/>
  <c r="C70" i="3"/>
  <c r="B71" i="3"/>
  <c r="C71" i="3"/>
  <c r="B72" i="3"/>
  <c r="C72" i="3"/>
  <c r="B73" i="3"/>
  <c r="C73" i="3"/>
  <c r="B74" i="3"/>
  <c r="C74" i="3"/>
  <c r="B75" i="3"/>
  <c r="C75" i="3"/>
  <c r="B76" i="3"/>
  <c r="C76" i="3"/>
  <c r="B77" i="3"/>
  <c r="C77" i="3"/>
  <c r="C31" i="3"/>
  <c r="B31" i="3"/>
  <c r="D23" i="3"/>
  <c r="E23" i="3"/>
  <c r="F23" i="3"/>
  <c r="G23" i="3"/>
  <c r="H23" i="3"/>
  <c r="I23" i="3"/>
  <c r="J23" i="3"/>
  <c r="K23" i="3"/>
  <c r="L23" i="3"/>
  <c r="M23" i="3"/>
  <c r="N23" i="3"/>
  <c r="D24" i="3"/>
  <c r="E24" i="3"/>
  <c r="F24" i="3"/>
  <c r="G24" i="3"/>
  <c r="H24" i="3"/>
  <c r="I24" i="3"/>
  <c r="J24" i="3"/>
  <c r="K24" i="3"/>
  <c r="L24" i="3"/>
  <c r="M24" i="3"/>
  <c r="N24" i="3"/>
  <c r="D25" i="3"/>
  <c r="E25" i="3"/>
  <c r="F25" i="3"/>
  <c r="G25" i="3"/>
  <c r="H25" i="3"/>
  <c r="I25" i="3"/>
  <c r="J25" i="3"/>
  <c r="K25" i="3"/>
  <c r="L25" i="3"/>
  <c r="M25" i="3"/>
  <c r="N25" i="3"/>
  <c r="D26" i="3"/>
  <c r="E26" i="3"/>
  <c r="F26" i="3"/>
  <c r="G26" i="3"/>
  <c r="H26" i="3"/>
  <c r="I26" i="3"/>
  <c r="J26" i="3"/>
  <c r="K26" i="3"/>
  <c r="L26" i="3"/>
  <c r="M26" i="3"/>
  <c r="N26" i="3"/>
  <c r="C24" i="3"/>
  <c r="C25" i="3"/>
  <c r="C26" i="3"/>
  <c r="C23" i="3"/>
  <c r="H7" i="2"/>
  <c r="H8" i="2"/>
  <c r="H9" i="2"/>
  <c r="H6" i="2"/>
  <c r="H11" i="2" s="1"/>
  <c r="EO35" i="36" l="1"/>
  <c r="ER35" i="36" s="1"/>
  <c r="ES35" i="36" s="1"/>
  <c r="DQ45" i="36"/>
  <c r="BV37" i="36"/>
  <c r="CT36" i="36"/>
  <c r="EO36" i="36" s="1"/>
  <c r="ER36" i="36" s="1"/>
  <c r="ES36" i="36" s="1"/>
  <c r="EO35" i="37"/>
  <c r="ER35" i="37" s="1"/>
  <c r="ES35" i="37" s="1"/>
  <c r="DQ41" i="36"/>
  <c r="BV37" i="37"/>
  <c r="CT36" i="37"/>
  <c r="Y43" i="37"/>
  <c r="BW40" i="37"/>
  <c r="DQ37" i="37"/>
  <c r="EN36" i="37"/>
  <c r="Y43" i="36"/>
  <c r="AY42" i="36"/>
  <c r="Y46" i="37"/>
  <c r="Y46" i="36"/>
  <c r="DQ37" i="36"/>
  <c r="EN36" i="36"/>
  <c r="BV45" i="36"/>
  <c r="DT47" i="37"/>
  <c r="DT39" i="37"/>
  <c r="DT45" i="37"/>
  <c r="AB42" i="37"/>
  <c r="BY46" i="37"/>
  <c r="AB40" i="37"/>
  <c r="AY40" i="37" s="1"/>
  <c r="AA46" i="34"/>
  <c r="AY45" i="34"/>
  <c r="EO45" i="34" s="1"/>
  <c r="ER45" i="34" s="1"/>
  <c r="ES45" i="34" s="1"/>
  <c r="ES13" i="10"/>
  <c r="BX52" i="33"/>
  <c r="DS38" i="33"/>
  <c r="EN37" i="33"/>
  <c r="AA47" i="33"/>
  <c r="DS44" i="33"/>
  <c r="DS46" i="33"/>
  <c r="DS49" i="33"/>
  <c r="AA41" i="33"/>
  <c r="BY36" i="33"/>
  <c r="CT35" i="33"/>
  <c r="EO35" i="33" s="1"/>
  <c r="ER35" i="33" s="1"/>
  <c r="ES35" i="33" s="1"/>
  <c r="BX47" i="33"/>
  <c r="BX41" i="33"/>
  <c r="AA39" i="33"/>
  <c r="AY38" i="33"/>
  <c r="K23" i="10"/>
  <c r="BK40" i="10"/>
  <c r="L38" i="10"/>
  <c r="DE56" i="10"/>
  <c r="BJ28" i="10"/>
  <c r="BI44" i="10"/>
  <c r="L53" i="10"/>
  <c r="L41" i="10"/>
  <c r="DD37" i="10"/>
  <c r="DD48" i="10"/>
  <c r="ER14" i="10"/>
  <c r="ES14" i="10" s="1"/>
  <c r="BH23" i="10"/>
  <c r="J17" i="10"/>
  <c r="AY17" i="10" s="1"/>
  <c r="EO17" i="10" s="1"/>
  <c r="DC33" i="10"/>
  <c r="DB20" i="10"/>
  <c r="EN20" i="10" s="1"/>
  <c r="BG18" i="10"/>
  <c r="CT18" i="10" s="1"/>
  <c r="N25" i="10"/>
  <c r="DF35" i="10"/>
  <c r="N28" i="10"/>
  <c r="BK25" i="10"/>
  <c r="EO36" i="37" l="1"/>
  <c r="ER36" i="37" s="1"/>
  <c r="ES36" i="37" s="1"/>
  <c r="DR38" i="36"/>
  <c r="EN37" i="36"/>
  <c r="DR38" i="37"/>
  <c r="EN37" i="37"/>
  <c r="DR42" i="36"/>
  <c r="Z47" i="36"/>
  <c r="BX41" i="37"/>
  <c r="Z47" i="37"/>
  <c r="Z44" i="37"/>
  <c r="BW38" i="36"/>
  <c r="CT37" i="36"/>
  <c r="BW46" i="36"/>
  <c r="Z44" i="36"/>
  <c r="AY43" i="36"/>
  <c r="BW38" i="37"/>
  <c r="CT37" i="37"/>
  <c r="DR46" i="36"/>
  <c r="AC43" i="37"/>
  <c r="DU46" i="37"/>
  <c r="BZ47" i="37"/>
  <c r="AC41" i="37"/>
  <c r="AY41" i="37" s="1"/>
  <c r="DU40" i="37"/>
  <c r="DU48" i="37"/>
  <c r="AB47" i="34"/>
  <c r="AY46" i="34"/>
  <c r="EO46" i="34" s="1"/>
  <c r="ER46" i="34" s="1"/>
  <c r="ES46" i="34" s="1"/>
  <c r="DT45" i="33"/>
  <c r="DU46" i="33" s="1"/>
  <c r="DV47" i="33" s="1"/>
  <c r="DW48" i="33" s="1"/>
  <c r="DX49" i="33" s="1"/>
  <c r="DY50" i="33" s="1"/>
  <c r="DZ51" i="33" s="1"/>
  <c r="EA52" i="33" s="1"/>
  <c r="EB53" i="33" s="1"/>
  <c r="EC54" i="33" s="1"/>
  <c r="ED55" i="33" s="1"/>
  <c r="EE56" i="33" s="1"/>
  <c r="AB42" i="33"/>
  <c r="AB48" i="33"/>
  <c r="BY42" i="33"/>
  <c r="BZ43" i="33" s="1"/>
  <c r="DT50" i="33"/>
  <c r="DT39" i="33"/>
  <c r="EN38" i="33"/>
  <c r="AB40" i="33"/>
  <c r="AY39" i="33"/>
  <c r="BZ37" i="33"/>
  <c r="CT36" i="33"/>
  <c r="EO36" i="33" s="1"/>
  <c r="ER36" i="33" s="1"/>
  <c r="ES36" i="33" s="1"/>
  <c r="BY48" i="33"/>
  <c r="DT47" i="33"/>
  <c r="BY53" i="33"/>
  <c r="BJ45" i="10"/>
  <c r="M39" i="10"/>
  <c r="DE49" i="10"/>
  <c r="BK29" i="10"/>
  <c r="DE38" i="10"/>
  <c r="BL41" i="10"/>
  <c r="L24" i="10"/>
  <c r="M42" i="10"/>
  <c r="M54" i="10"/>
  <c r="ER15" i="10"/>
  <c r="DC21" i="10"/>
  <c r="EN21" i="10" s="1"/>
  <c r="BH19" i="10"/>
  <c r="CT19" i="10" s="1"/>
  <c r="DD34" i="10"/>
  <c r="BI24" i="10"/>
  <c r="K18" i="10"/>
  <c r="AY18" i="10" s="1"/>
  <c r="EO18" i="10" s="1"/>
  <c r="BL26" i="10"/>
  <c r="O29" i="10"/>
  <c r="DG36" i="10"/>
  <c r="O26" i="10"/>
  <c r="EO37" i="36" l="1"/>
  <c r="ER37" i="36" s="1"/>
  <c r="ES37" i="36" s="1"/>
  <c r="BX39" i="37"/>
  <c r="CT38" i="37"/>
  <c r="AA45" i="37"/>
  <c r="AA48" i="36"/>
  <c r="AA45" i="36"/>
  <c r="AY44" i="36"/>
  <c r="DS43" i="36"/>
  <c r="AA48" i="37"/>
  <c r="BX47" i="36"/>
  <c r="DS39" i="37"/>
  <c r="EN38" i="37"/>
  <c r="BY42" i="37"/>
  <c r="DS47" i="36"/>
  <c r="BX39" i="36"/>
  <c r="CT38" i="36"/>
  <c r="EO38" i="36" s="1"/>
  <c r="ER38" i="36" s="1"/>
  <c r="ES38" i="36" s="1"/>
  <c r="DS39" i="36"/>
  <c r="EN38" i="36"/>
  <c r="EO37" i="37"/>
  <c r="ER37" i="37" s="1"/>
  <c r="ES37" i="37" s="1"/>
  <c r="AD42" i="37"/>
  <c r="AY42" i="37" s="1"/>
  <c r="CA48" i="37"/>
  <c r="DV47" i="37"/>
  <c r="DV49" i="37"/>
  <c r="DV41" i="37"/>
  <c r="AD44" i="37"/>
  <c r="AC48" i="34"/>
  <c r="AY47" i="34"/>
  <c r="EO47" i="34" s="1"/>
  <c r="ER47" i="34" s="1"/>
  <c r="ES47" i="34" s="1"/>
  <c r="ES15" i="10"/>
  <c r="CA38" i="33"/>
  <c r="CT37" i="33"/>
  <c r="EO37" i="33" s="1"/>
  <c r="ER37" i="33" s="1"/>
  <c r="ES37" i="33" s="1"/>
  <c r="BZ54" i="33"/>
  <c r="AC41" i="33"/>
  <c r="AY40" i="33"/>
  <c r="AC49" i="33"/>
  <c r="DU48" i="33"/>
  <c r="DU40" i="33"/>
  <c r="EN39" i="33"/>
  <c r="AC43" i="33"/>
  <c r="CA44" i="33"/>
  <c r="CB45" i="33" s="1"/>
  <c r="CC46" i="33" s="1"/>
  <c r="CD47" i="33" s="1"/>
  <c r="CE48" i="33" s="1"/>
  <c r="CF49" i="33" s="1"/>
  <c r="CG50" i="33" s="1"/>
  <c r="CH51" i="33" s="1"/>
  <c r="CI52" i="33" s="1"/>
  <c r="CJ53" i="33" s="1"/>
  <c r="CK54" i="33" s="1"/>
  <c r="CL55" i="33" s="1"/>
  <c r="CM56" i="33" s="1"/>
  <c r="BZ49" i="33"/>
  <c r="DU51" i="33"/>
  <c r="N55" i="10"/>
  <c r="BL30" i="10"/>
  <c r="N40" i="10"/>
  <c r="M25" i="10"/>
  <c r="BM42" i="10"/>
  <c r="DF39" i="10"/>
  <c r="BK46" i="10"/>
  <c r="DF50" i="10"/>
  <c r="N43" i="10"/>
  <c r="ER16" i="10"/>
  <c r="ES16" i="10" s="1"/>
  <c r="BJ25" i="10"/>
  <c r="DD22" i="10"/>
  <c r="EN22" i="10" s="1"/>
  <c r="L19" i="10"/>
  <c r="AY19" i="10" s="1"/>
  <c r="EO19" i="10" s="1"/>
  <c r="DE35" i="10"/>
  <c r="BI20" i="10"/>
  <c r="CT20" i="10" s="1"/>
  <c r="P30" i="10"/>
  <c r="P27" i="10"/>
  <c r="DH37" i="10"/>
  <c r="BM27" i="10"/>
  <c r="EO38" i="37" l="1"/>
  <c r="ER38" i="37" s="1"/>
  <c r="ES38" i="37" s="1"/>
  <c r="BY40" i="36"/>
  <c r="CT39" i="36"/>
  <c r="AB49" i="36"/>
  <c r="BY48" i="36"/>
  <c r="DT48" i="36"/>
  <c r="AB49" i="37"/>
  <c r="AB46" i="37"/>
  <c r="BZ43" i="37"/>
  <c r="DT44" i="36"/>
  <c r="BY40" i="37"/>
  <c r="CT39" i="37"/>
  <c r="DT40" i="36"/>
  <c r="EN39" i="36"/>
  <c r="DT40" i="37"/>
  <c r="EN39" i="37"/>
  <c r="AB46" i="36"/>
  <c r="AY45" i="36"/>
  <c r="DW48" i="37"/>
  <c r="AE45" i="37"/>
  <c r="DW42" i="37"/>
  <c r="CB49" i="37"/>
  <c r="AE43" i="37"/>
  <c r="AY43" i="37" s="1"/>
  <c r="DW50" i="37"/>
  <c r="AD49" i="34"/>
  <c r="AY48" i="34"/>
  <c r="EO48" i="34" s="1"/>
  <c r="ER48" i="34" s="1"/>
  <c r="ES48" i="34" s="1"/>
  <c r="AD50" i="33"/>
  <c r="AD42" i="33"/>
  <c r="AY41" i="33"/>
  <c r="DV41" i="33"/>
  <c r="EN40" i="33"/>
  <c r="CA55" i="33"/>
  <c r="CA50" i="33"/>
  <c r="DV49" i="33"/>
  <c r="DW50" i="33" s="1"/>
  <c r="DX51" i="33" s="1"/>
  <c r="DY52" i="33" s="1"/>
  <c r="DZ53" i="33" s="1"/>
  <c r="EA54" i="33" s="1"/>
  <c r="EB55" i="33" s="1"/>
  <c r="EC56" i="33" s="1"/>
  <c r="AD44" i="33"/>
  <c r="DV52" i="33"/>
  <c r="CB39" i="33"/>
  <c r="CT38" i="33"/>
  <c r="EO38" i="33" s="1"/>
  <c r="ER38" i="33" s="1"/>
  <c r="ES38" i="33" s="1"/>
  <c r="O41" i="10"/>
  <c r="O56" i="10"/>
  <c r="O44" i="10"/>
  <c r="DG40" i="10"/>
  <c r="BM31" i="10"/>
  <c r="DG51" i="10"/>
  <c r="N26" i="10"/>
  <c r="BL47" i="10"/>
  <c r="BN43" i="10"/>
  <c r="ER17" i="10"/>
  <c r="DE23" i="10"/>
  <c r="EN23" i="10" s="1"/>
  <c r="DF36" i="10"/>
  <c r="BK26" i="10"/>
  <c r="BJ21" i="10"/>
  <c r="CT21" i="10" s="1"/>
  <c r="M20" i="10"/>
  <c r="AY20" i="10" s="1"/>
  <c r="EO20" i="10" s="1"/>
  <c r="BN28" i="10"/>
  <c r="DI38" i="10"/>
  <c r="Q28" i="10"/>
  <c r="Q31" i="10"/>
  <c r="EO39" i="37" l="1"/>
  <c r="ER39" i="37" s="1"/>
  <c r="ES39" i="37" s="1"/>
  <c r="DU41" i="37"/>
  <c r="EN40" i="37"/>
  <c r="DU45" i="36"/>
  <c r="DU49" i="36"/>
  <c r="DU41" i="36"/>
  <c r="EN40" i="36"/>
  <c r="BZ49" i="36"/>
  <c r="CA44" i="37"/>
  <c r="AC47" i="37"/>
  <c r="AC50" i="36"/>
  <c r="EO39" i="36"/>
  <c r="ER39" i="36" s="1"/>
  <c r="ES39" i="36" s="1"/>
  <c r="AC47" i="36"/>
  <c r="AY46" i="36"/>
  <c r="BZ41" i="37"/>
  <c r="CT40" i="37"/>
  <c r="EO40" i="37" s="1"/>
  <c r="ER40" i="37" s="1"/>
  <c r="ES40" i="37" s="1"/>
  <c r="AC50" i="37"/>
  <c r="BZ41" i="36"/>
  <c r="CT40" i="36"/>
  <c r="DX49" i="37"/>
  <c r="CC50" i="37"/>
  <c r="DX51" i="37"/>
  <c r="DX43" i="37"/>
  <c r="AF44" i="37"/>
  <c r="AY44" i="37" s="1"/>
  <c r="AF46" i="37"/>
  <c r="AE50" i="34"/>
  <c r="AY49" i="34"/>
  <c r="EO49" i="34" s="1"/>
  <c r="ER49" i="34" s="1"/>
  <c r="ES49" i="34" s="1"/>
  <c r="ES17" i="10"/>
  <c r="DW53" i="33"/>
  <c r="CB56" i="33"/>
  <c r="AE45" i="33"/>
  <c r="DW42" i="33"/>
  <c r="EN41" i="33"/>
  <c r="AE43" i="33"/>
  <c r="AY42" i="33"/>
  <c r="CC40" i="33"/>
  <c r="CT39" i="33"/>
  <c r="EO39" i="33" s="1"/>
  <c r="ER39" i="33" s="1"/>
  <c r="ES39" i="33" s="1"/>
  <c r="CB51" i="33"/>
  <c r="AE51" i="33"/>
  <c r="BO44" i="10"/>
  <c r="BM48" i="10"/>
  <c r="DH52" i="10"/>
  <c r="DH41" i="10"/>
  <c r="BN32" i="10"/>
  <c r="O27" i="10"/>
  <c r="P45" i="10"/>
  <c r="P42" i="10"/>
  <c r="ER18" i="10"/>
  <c r="ES18" i="10" s="1"/>
  <c r="N21" i="10"/>
  <c r="AY21" i="10" s="1"/>
  <c r="EO21" i="10" s="1"/>
  <c r="BL27" i="10"/>
  <c r="DG37" i="10"/>
  <c r="DF24" i="10"/>
  <c r="EN24" i="10" s="1"/>
  <c r="BK22" i="10"/>
  <c r="CT22" i="10" s="1"/>
  <c r="DJ39" i="10"/>
  <c r="R32" i="10"/>
  <c r="R29" i="10"/>
  <c r="BO29" i="10"/>
  <c r="EO40" i="36" l="1"/>
  <c r="ER40" i="36" s="1"/>
  <c r="ES40" i="36" s="1"/>
  <c r="AD48" i="37"/>
  <c r="CB45" i="37"/>
  <c r="DV50" i="36"/>
  <c r="AD48" i="36"/>
  <c r="AY47" i="36"/>
  <c r="DV46" i="36"/>
  <c r="CA42" i="36"/>
  <c r="CT41" i="36"/>
  <c r="CA50" i="36"/>
  <c r="CA42" i="37"/>
  <c r="CT41" i="37"/>
  <c r="DV42" i="37"/>
  <c r="EN41" i="37"/>
  <c r="AD51" i="37"/>
  <c r="AD51" i="36"/>
  <c r="DV42" i="36"/>
  <c r="EN41" i="36"/>
  <c r="DY44" i="37"/>
  <c r="AG47" i="37"/>
  <c r="CD51" i="37"/>
  <c r="AG45" i="37"/>
  <c r="AY45" i="37" s="1"/>
  <c r="DY52" i="37"/>
  <c r="DY50" i="37"/>
  <c r="AF51" i="34"/>
  <c r="AY50" i="34"/>
  <c r="EO50" i="34" s="1"/>
  <c r="ER50" i="34" s="1"/>
  <c r="ES50" i="34" s="1"/>
  <c r="CC52" i="33"/>
  <c r="AF46" i="33"/>
  <c r="CD41" i="33"/>
  <c r="CT40" i="33"/>
  <c r="EO40" i="33" s="1"/>
  <c r="ER40" i="33" s="1"/>
  <c r="ES40" i="33" s="1"/>
  <c r="AF52" i="33"/>
  <c r="DX43" i="33"/>
  <c r="EN42" i="33"/>
  <c r="AF44" i="33"/>
  <c r="AY43" i="33"/>
  <c r="DX54" i="33"/>
  <c r="BN49" i="10"/>
  <c r="P28" i="10"/>
  <c r="DI42" i="10"/>
  <c r="BP45" i="10"/>
  <c r="BO33" i="10"/>
  <c r="Q46" i="10"/>
  <c r="DI53" i="10"/>
  <c r="Q43" i="10"/>
  <c r="ER19" i="10"/>
  <c r="ES19" i="10" s="1"/>
  <c r="DG25" i="10"/>
  <c r="EN25" i="10" s="1"/>
  <c r="DH38" i="10"/>
  <c r="BM28" i="10"/>
  <c r="O22" i="10"/>
  <c r="AY22" i="10" s="1"/>
  <c r="EO22" i="10" s="1"/>
  <c r="BL23" i="10"/>
  <c r="CT23" i="10" s="1"/>
  <c r="BP30" i="10"/>
  <c r="S30" i="10"/>
  <c r="S33" i="10"/>
  <c r="DK40" i="10"/>
  <c r="EO41" i="36" l="1"/>
  <c r="ER41" i="36" s="1"/>
  <c r="ES41" i="36" s="1"/>
  <c r="CB43" i="37"/>
  <c r="CT42" i="37"/>
  <c r="AE49" i="36"/>
  <c r="AY48" i="36"/>
  <c r="AE52" i="36"/>
  <c r="CB51" i="36"/>
  <c r="DW51" i="36"/>
  <c r="AE52" i="37"/>
  <c r="CC46" i="37"/>
  <c r="CB43" i="36"/>
  <c r="CT42" i="36"/>
  <c r="DW43" i="37"/>
  <c r="EN42" i="37"/>
  <c r="DW47" i="36"/>
  <c r="DW43" i="36"/>
  <c r="EN42" i="36"/>
  <c r="EO41" i="37"/>
  <c r="ER41" i="37" s="1"/>
  <c r="ES41" i="37" s="1"/>
  <c r="AE49" i="37"/>
  <c r="DZ51" i="37"/>
  <c r="CE52" i="37"/>
  <c r="AH48" i="37"/>
  <c r="DZ53" i="37"/>
  <c r="AH46" i="37"/>
  <c r="AY46" i="37" s="1"/>
  <c r="DZ45" i="37"/>
  <c r="AG52" i="34"/>
  <c r="AY51" i="34"/>
  <c r="EO51" i="34" s="1"/>
  <c r="ER51" i="34" s="1"/>
  <c r="ES51" i="34" s="1"/>
  <c r="AG53" i="33"/>
  <c r="DY55" i="33"/>
  <c r="CE42" i="33"/>
  <c r="CT41" i="33"/>
  <c r="EO41" i="33" s="1"/>
  <c r="ER41" i="33" s="1"/>
  <c r="ES41" i="33" s="1"/>
  <c r="AG45" i="33"/>
  <c r="AY44" i="33"/>
  <c r="AG47" i="33"/>
  <c r="DY44" i="33"/>
  <c r="EN43" i="33"/>
  <c r="CD53" i="33"/>
  <c r="DJ54" i="10"/>
  <c r="BO50" i="10"/>
  <c r="DJ43" i="10"/>
  <c r="BQ46" i="10"/>
  <c r="Q29" i="10"/>
  <c r="R44" i="10"/>
  <c r="R47" i="10"/>
  <c r="BP34" i="10"/>
  <c r="ER20" i="10"/>
  <c r="ES20" i="10" s="1"/>
  <c r="DI39" i="10"/>
  <c r="P23" i="10"/>
  <c r="AY23" i="10" s="1"/>
  <c r="EO23" i="10" s="1"/>
  <c r="BM24" i="10"/>
  <c r="CT24" i="10" s="1"/>
  <c r="BN29" i="10"/>
  <c r="DH26" i="10"/>
  <c r="EN26" i="10" s="1"/>
  <c r="T31" i="10"/>
  <c r="DL41" i="10"/>
  <c r="T34" i="10"/>
  <c r="BQ31" i="10"/>
  <c r="CC44" i="36" l="1"/>
  <c r="CT43" i="36"/>
  <c r="CC52" i="36"/>
  <c r="AF53" i="36"/>
  <c r="DX48" i="36"/>
  <c r="DX44" i="36"/>
  <c r="EN43" i="36"/>
  <c r="AF53" i="37"/>
  <c r="AF50" i="36"/>
  <c r="AY49" i="36"/>
  <c r="DX44" i="37"/>
  <c r="EN43" i="37"/>
  <c r="EO42" i="37"/>
  <c r="ER42" i="37" s="1"/>
  <c r="ES42" i="37" s="1"/>
  <c r="CD47" i="37"/>
  <c r="AF50" i="37"/>
  <c r="DX52" i="36"/>
  <c r="CC44" i="37"/>
  <c r="CT43" i="37"/>
  <c r="EO42" i="36"/>
  <c r="ER42" i="36" s="1"/>
  <c r="ES42" i="36" s="1"/>
  <c r="AI49" i="37"/>
  <c r="CF53" i="37"/>
  <c r="AI47" i="37"/>
  <c r="AY47" i="37" s="1"/>
  <c r="EA52" i="37"/>
  <c r="EA46" i="37"/>
  <c r="EA54" i="37"/>
  <c r="AH53" i="34"/>
  <c r="AY52" i="34"/>
  <c r="EO52" i="34" s="1"/>
  <c r="ER52" i="34" s="1"/>
  <c r="ES52" i="34" s="1"/>
  <c r="CF43" i="33"/>
  <c r="CT42" i="33"/>
  <c r="EO42" i="33" s="1"/>
  <c r="ER42" i="33" s="1"/>
  <c r="ES42" i="33" s="1"/>
  <c r="AH46" i="33"/>
  <c r="AY45" i="33"/>
  <c r="CE54" i="33"/>
  <c r="DZ45" i="33"/>
  <c r="EN44" i="33"/>
  <c r="DZ56" i="33"/>
  <c r="AH48" i="33"/>
  <c r="AH54" i="33"/>
  <c r="S45" i="10"/>
  <c r="BR47" i="10"/>
  <c r="DK44" i="10"/>
  <c r="BQ35" i="10"/>
  <c r="BP51" i="10"/>
  <c r="DK55" i="10"/>
  <c r="S48" i="10"/>
  <c r="R30" i="10"/>
  <c r="ER21" i="10"/>
  <c r="ES21" i="10" s="1"/>
  <c r="BN25" i="10"/>
  <c r="CT25" i="10" s="1"/>
  <c r="DI27" i="10"/>
  <c r="EN27" i="10" s="1"/>
  <c r="Q24" i="10"/>
  <c r="AY24" i="10" s="1"/>
  <c r="EO24" i="10" s="1"/>
  <c r="BO30" i="10"/>
  <c r="DJ40" i="10"/>
  <c r="BR32" i="10"/>
  <c r="U35" i="10"/>
  <c r="DM42" i="10"/>
  <c r="U32" i="10"/>
  <c r="EO43" i="37" l="1"/>
  <c r="ER43" i="37" s="1"/>
  <c r="ES43" i="37" s="1"/>
  <c r="DY49" i="36"/>
  <c r="AG54" i="36"/>
  <c r="CE48" i="37"/>
  <c r="AG54" i="37"/>
  <c r="CD53" i="36"/>
  <c r="CD45" i="37"/>
  <c r="CT44" i="37"/>
  <c r="EO44" i="37" s="1"/>
  <c r="ER44" i="37" s="1"/>
  <c r="ES44" i="37" s="1"/>
  <c r="DY45" i="36"/>
  <c r="EN44" i="36"/>
  <c r="EO43" i="36"/>
  <c r="ER43" i="36" s="1"/>
  <c r="ES43" i="36" s="1"/>
  <c r="AG51" i="36"/>
  <c r="AY50" i="36"/>
  <c r="CD45" i="36"/>
  <c r="CT44" i="36"/>
  <c r="AG51" i="37"/>
  <c r="DY53" i="36"/>
  <c r="DY45" i="37"/>
  <c r="EN44" i="37"/>
  <c r="AJ50" i="37"/>
  <c r="EB47" i="37"/>
  <c r="EB53" i="37"/>
  <c r="AJ48" i="37"/>
  <c r="AY48" i="37" s="1"/>
  <c r="EB55" i="37"/>
  <c r="CG54" i="37"/>
  <c r="AI54" i="34"/>
  <c r="AY53" i="34"/>
  <c r="EO53" i="34" s="1"/>
  <c r="ER53" i="34" s="1"/>
  <c r="ES53" i="34" s="1"/>
  <c r="AI55" i="33"/>
  <c r="CF55" i="33"/>
  <c r="AI49" i="33"/>
  <c r="AI47" i="33"/>
  <c r="AY46" i="33"/>
  <c r="EA46" i="33"/>
  <c r="EN45" i="33"/>
  <c r="CG44" i="33"/>
  <c r="CT43" i="33"/>
  <c r="EO43" i="33" s="1"/>
  <c r="ER43" i="33" s="1"/>
  <c r="ES43" i="33" s="1"/>
  <c r="S31" i="10"/>
  <c r="T49" i="10"/>
  <c r="BR36" i="10"/>
  <c r="DL45" i="10"/>
  <c r="BS48" i="10"/>
  <c r="BQ52" i="10"/>
  <c r="DL56" i="10"/>
  <c r="T46" i="10"/>
  <c r="ER22" i="10"/>
  <c r="ES22" i="10" s="1"/>
  <c r="R25" i="10"/>
  <c r="AY25" i="10" s="1"/>
  <c r="EO25" i="10" s="1"/>
  <c r="DK41" i="10"/>
  <c r="DJ28" i="10"/>
  <c r="EN28" i="10" s="1"/>
  <c r="BO26" i="10"/>
  <c r="CT26" i="10" s="1"/>
  <c r="BP31" i="10"/>
  <c r="V33" i="10"/>
  <c r="V36" i="10"/>
  <c r="DN43" i="10"/>
  <c r="BS33" i="10"/>
  <c r="DZ54" i="36" l="1"/>
  <c r="AH55" i="37"/>
  <c r="CF49" i="37"/>
  <c r="AH52" i="37"/>
  <c r="DZ46" i="36"/>
  <c r="EN45" i="36"/>
  <c r="CE46" i="36"/>
  <c r="CT45" i="36"/>
  <c r="EO45" i="36" s="1"/>
  <c r="ER45" i="36" s="1"/>
  <c r="ES45" i="36" s="1"/>
  <c r="CE46" i="37"/>
  <c r="CT45" i="37"/>
  <c r="AH55" i="36"/>
  <c r="EO44" i="36"/>
  <c r="ER44" i="36" s="1"/>
  <c r="ES44" i="36" s="1"/>
  <c r="DZ46" i="37"/>
  <c r="EN45" i="37"/>
  <c r="CE54" i="36"/>
  <c r="DZ50" i="36"/>
  <c r="AH52" i="36"/>
  <c r="AY51" i="36"/>
  <c r="EC54" i="37"/>
  <c r="EC48" i="37"/>
  <c r="EC56" i="37"/>
  <c r="CH55" i="37"/>
  <c r="AK49" i="37"/>
  <c r="AY49" i="37" s="1"/>
  <c r="AK51" i="37"/>
  <c r="AJ55" i="34"/>
  <c r="AY54" i="34"/>
  <c r="EO54" i="34" s="1"/>
  <c r="ER54" i="34" s="1"/>
  <c r="ES54" i="34" s="1"/>
  <c r="AJ50" i="33"/>
  <c r="AJ48" i="33"/>
  <c r="AY47" i="33"/>
  <c r="CH45" i="33"/>
  <c r="CT44" i="33"/>
  <c r="EO44" i="33" s="1"/>
  <c r="ER44" i="33" s="1"/>
  <c r="ES44" i="33" s="1"/>
  <c r="CG56" i="33"/>
  <c r="EB47" i="33"/>
  <c r="EN46" i="33"/>
  <c r="AJ56" i="33"/>
  <c r="T32" i="10"/>
  <c r="U47" i="10"/>
  <c r="BS37" i="10"/>
  <c r="BT49" i="10"/>
  <c r="DM46" i="10"/>
  <c r="U50" i="10"/>
  <c r="BR53" i="10"/>
  <c r="ER23" i="10"/>
  <c r="ES23" i="10" s="1"/>
  <c r="BP27" i="10"/>
  <c r="CT27" i="10" s="1"/>
  <c r="DK29" i="10"/>
  <c r="EN29" i="10" s="1"/>
  <c r="DL42" i="10"/>
  <c r="BQ32" i="10"/>
  <c r="S26" i="10"/>
  <c r="AY26" i="10" s="1"/>
  <c r="EO26" i="10" s="1"/>
  <c r="BT34" i="10"/>
  <c r="DO44" i="10"/>
  <c r="W37" i="10"/>
  <c r="W34" i="10"/>
  <c r="EO45" i="37" l="1"/>
  <c r="ER45" i="37" s="1"/>
  <c r="ES45" i="37" s="1"/>
  <c r="EA51" i="36"/>
  <c r="AI56" i="36"/>
  <c r="AI53" i="37"/>
  <c r="CF55" i="36"/>
  <c r="CF47" i="37"/>
  <c r="CT46" i="37"/>
  <c r="CG50" i="37"/>
  <c r="CF47" i="36"/>
  <c r="CT46" i="36"/>
  <c r="EA47" i="37"/>
  <c r="EN46" i="37"/>
  <c r="AI56" i="37"/>
  <c r="AI53" i="36"/>
  <c r="AY52" i="36"/>
  <c r="EA47" i="36"/>
  <c r="EN46" i="36"/>
  <c r="EA55" i="36"/>
  <c r="AL50" i="37"/>
  <c r="AY50" i="37" s="1"/>
  <c r="ED49" i="37"/>
  <c r="CI56" i="37"/>
  <c r="AL52" i="37"/>
  <c r="ED55" i="37"/>
  <c r="AK56" i="34"/>
  <c r="AY56" i="34" s="1"/>
  <c r="EO56" i="34" s="1"/>
  <c r="ER56" i="34" s="1"/>
  <c r="AY55" i="34"/>
  <c r="EO55" i="34" s="1"/>
  <c r="ER55" i="34" s="1"/>
  <c r="ES55" i="34" s="1"/>
  <c r="CI46" i="33"/>
  <c r="CT45" i="33"/>
  <c r="EO45" i="33" s="1"/>
  <c r="ER45" i="33" s="1"/>
  <c r="ES45" i="33" s="1"/>
  <c r="AK49" i="33"/>
  <c r="AY48" i="33"/>
  <c r="EC48" i="33"/>
  <c r="EN47" i="33"/>
  <c r="AK51" i="33"/>
  <c r="BT38" i="10"/>
  <c r="DN47" i="10"/>
  <c r="U33" i="10"/>
  <c r="V51" i="10"/>
  <c r="BS54" i="10"/>
  <c r="BU50" i="10"/>
  <c r="V48" i="10"/>
  <c r="ER24" i="10"/>
  <c r="ES24" i="10" s="1"/>
  <c r="BR33" i="10"/>
  <c r="DM43" i="10"/>
  <c r="BQ28" i="10"/>
  <c r="CT28" i="10" s="1"/>
  <c r="DL30" i="10"/>
  <c r="EN30" i="10" s="1"/>
  <c r="T27" i="10"/>
  <c r="AY27" i="10" s="1"/>
  <c r="EO27" i="10" s="1"/>
  <c r="DP45" i="10"/>
  <c r="X35" i="10"/>
  <c r="X38" i="10"/>
  <c r="BU35" i="10"/>
  <c r="EO46" i="36" l="1"/>
  <c r="ER46" i="36" s="1"/>
  <c r="ES46" i="36" s="1"/>
  <c r="CG56" i="36"/>
  <c r="AJ54" i="36"/>
  <c r="AY53" i="36"/>
  <c r="AJ54" i="37"/>
  <c r="CH51" i="37"/>
  <c r="EB48" i="36"/>
  <c r="EN47" i="36"/>
  <c r="EO46" i="37"/>
  <c r="ER46" i="37" s="1"/>
  <c r="ES46" i="37" s="1"/>
  <c r="CG48" i="36"/>
  <c r="CT47" i="36"/>
  <c r="EB56" i="36"/>
  <c r="EB48" i="37"/>
  <c r="EN47" i="37"/>
  <c r="CG48" i="37"/>
  <c r="CT47" i="37"/>
  <c r="EB52" i="36"/>
  <c r="EE50" i="37"/>
  <c r="EE56" i="37"/>
  <c r="AM51" i="37"/>
  <c r="AY51" i="37" s="1"/>
  <c r="AM53" i="37"/>
  <c r="ES56" i="34"/>
  <c r="ER57" i="34"/>
  <c r="AL52" i="33"/>
  <c r="AL50" i="33"/>
  <c r="AY49" i="33"/>
  <c r="CJ47" i="33"/>
  <c r="CT46" i="33"/>
  <c r="EO46" i="33" s="1"/>
  <c r="ER46" i="33" s="1"/>
  <c r="ES46" i="33" s="1"/>
  <c r="ED49" i="33"/>
  <c r="EN48" i="33"/>
  <c r="BU39" i="10"/>
  <c r="BV51" i="10"/>
  <c r="W52" i="10"/>
  <c r="V34" i="10"/>
  <c r="DO48" i="10"/>
  <c r="W49" i="10"/>
  <c r="BT55" i="10"/>
  <c r="ER25" i="10"/>
  <c r="ES25" i="10" s="1"/>
  <c r="BR29" i="10"/>
  <c r="CT29" i="10" s="1"/>
  <c r="U28" i="10"/>
  <c r="AY28" i="10" s="1"/>
  <c r="EO28" i="10" s="1"/>
  <c r="DN44" i="10"/>
  <c r="DM31" i="10"/>
  <c r="EN31" i="10" s="1"/>
  <c r="BS34" i="10"/>
  <c r="BV36" i="10"/>
  <c r="Y39" i="10"/>
  <c r="Y36" i="10"/>
  <c r="DQ46" i="10"/>
  <c r="EO47" i="37" l="1"/>
  <c r="ER47" i="37" s="1"/>
  <c r="ES47" i="37" s="1"/>
  <c r="EO47" i="36"/>
  <c r="ER47" i="36" s="1"/>
  <c r="ES47" i="36" s="1"/>
  <c r="AK55" i="37"/>
  <c r="CH49" i="37"/>
  <c r="CT48" i="37"/>
  <c r="AK55" i="36"/>
  <c r="AY54" i="36"/>
  <c r="EC53" i="36"/>
  <c r="CH49" i="36"/>
  <c r="CT48" i="36"/>
  <c r="EC49" i="36"/>
  <c r="EN48" i="36"/>
  <c r="EC49" i="37"/>
  <c r="EN48" i="37"/>
  <c r="CI52" i="37"/>
  <c r="AN52" i="37"/>
  <c r="AY52" i="37" s="1"/>
  <c r="EF51" i="37"/>
  <c r="AN54" i="37"/>
  <c r="ES57" i="34"/>
  <c r="ET7" i="34"/>
  <c r="AM51" i="33"/>
  <c r="AY50" i="33"/>
  <c r="EE50" i="33"/>
  <c r="EN49" i="33"/>
  <c r="CK48" i="33"/>
  <c r="CT47" i="33"/>
  <c r="EO47" i="33" s="1"/>
  <c r="ER47" i="33" s="1"/>
  <c r="ES47" i="33" s="1"/>
  <c r="AM53" i="33"/>
  <c r="X53" i="10"/>
  <c r="W35" i="10"/>
  <c r="X36" i="10" s="1"/>
  <c r="Y37" i="10" s="1"/>
  <c r="Z38" i="10" s="1"/>
  <c r="AA39" i="10" s="1"/>
  <c r="AB40" i="10" s="1"/>
  <c r="AC41" i="10" s="1"/>
  <c r="AD42" i="10" s="1"/>
  <c r="AE43" i="10" s="1"/>
  <c r="AF44" i="10" s="1"/>
  <c r="AG45" i="10" s="1"/>
  <c r="AH46" i="10" s="1"/>
  <c r="AI47" i="10" s="1"/>
  <c r="AJ48" i="10" s="1"/>
  <c r="AK49" i="10" s="1"/>
  <c r="AL50" i="10" s="1"/>
  <c r="AM51" i="10" s="1"/>
  <c r="AN52" i="10" s="1"/>
  <c r="AO53" i="10" s="1"/>
  <c r="AP54" i="10" s="1"/>
  <c r="AQ55" i="10" s="1"/>
  <c r="AR56" i="10" s="1"/>
  <c r="BU56" i="10"/>
  <c r="BW52" i="10"/>
  <c r="X50" i="10"/>
  <c r="DP49" i="10"/>
  <c r="BV40" i="10"/>
  <c r="ER26" i="10"/>
  <c r="ES26" i="10" s="1"/>
  <c r="BT35" i="10"/>
  <c r="BS30" i="10"/>
  <c r="CT30" i="10" s="1"/>
  <c r="DN32" i="10"/>
  <c r="EN32" i="10" s="1"/>
  <c r="DO45" i="10"/>
  <c r="V29" i="10"/>
  <c r="AY29" i="10" s="1"/>
  <c r="EO29" i="10" s="1"/>
  <c r="DR47" i="10"/>
  <c r="Z37" i="10"/>
  <c r="Z40" i="10"/>
  <c r="BW37" i="10"/>
  <c r="ED54" i="36" l="1"/>
  <c r="ED50" i="37"/>
  <c r="EN49" i="37"/>
  <c r="AL56" i="36"/>
  <c r="AY56" i="36" s="1"/>
  <c r="AY55" i="36"/>
  <c r="EO48" i="37"/>
  <c r="ER48" i="37" s="1"/>
  <c r="ES48" i="37" s="1"/>
  <c r="ED50" i="36"/>
  <c r="EN49" i="36"/>
  <c r="CI50" i="37"/>
  <c r="CT49" i="37"/>
  <c r="EO48" i="36"/>
  <c r="ER48" i="36" s="1"/>
  <c r="ES48" i="36" s="1"/>
  <c r="CJ53" i="37"/>
  <c r="CI50" i="36"/>
  <c r="CT49" i="36"/>
  <c r="AL56" i="37"/>
  <c r="AO55" i="37"/>
  <c r="EG52" i="37"/>
  <c r="AO53" i="37"/>
  <c r="AY53" i="37" s="1"/>
  <c r="AN54" i="33"/>
  <c r="EF51" i="33"/>
  <c r="EN50" i="33"/>
  <c r="AN52" i="33"/>
  <c r="AY51" i="33"/>
  <c r="CL49" i="33"/>
  <c r="CT48" i="33"/>
  <c r="EO48" i="33" s="1"/>
  <c r="ER48" i="33" s="1"/>
  <c r="ES48" i="33" s="1"/>
  <c r="BX53" i="10"/>
  <c r="BW41" i="10"/>
  <c r="Y51" i="10"/>
  <c r="Y54" i="10"/>
  <c r="DQ50" i="10"/>
  <c r="ER27" i="10"/>
  <c r="ES27" i="10" s="1"/>
  <c r="BT31" i="10"/>
  <c r="CT31" i="10" s="1"/>
  <c r="W30" i="10"/>
  <c r="AY30" i="10" s="1"/>
  <c r="EO30" i="10" s="1"/>
  <c r="DP46" i="10"/>
  <c r="BU36" i="10"/>
  <c r="DO33" i="10"/>
  <c r="EN33" i="10" s="1"/>
  <c r="AA38" i="10"/>
  <c r="BX38" i="10"/>
  <c r="AA41" i="10"/>
  <c r="DS48" i="10"/>
  <c r="EO49" i="37" l="1"/>
  <c r="ER49" i="37" s="1"/>
  <c r="ES49" i="37" s="1"/>
  <c r="EE51" i="37"/>
  <c r="EN50" i="37"/>
  <c r="CJ51" i="37"/>
  <c r="CT50" i="37"/>
  <c r="EO50" i="37" s="1"/>
  <c r="ER50" i="37" s="1"/>
  <c r="ES50" i="37" s="1"/>
  <c r="EO49" i="36"/>
  <c r="ER49" i="36" s="1"/>
  <c r="ES49" i="36" s="1"/>
  <c r="EE51" i="36"/>
  <c r="EN50" i="36"/>
  <c r="CJ51" i="36"/>
  <c r="CT50" i="36"/>
  <c r="EE55" i="36"/>
  <c r="CK54" i="37"/>
  <c r="AP54" i="37"/>
  <c r="AY54" i="37" s="1"/>
  <c r="EH53" i="37"/>
  <c r="AP56" i="37"/>
  <c r="AO53" i="33"/>
  <c r="AY52" i="33"/>
  <c r="EG52" i="33"/>
  <c r="EN51" i="33"/>
  <c r="AO55" i="33"/>
  <c r="CM50" i="33"/>
  <c r="CT49" i="33"/>
  <c r="EO49" i="33" s="1"/>
  <c r="ER49" i="33" s="1"/>
  <c r="ES49" i="33" s="1"/>
  <c r="Z52" i="10"/>
  <c r="Z55" i="10"/>
  <c r="BX42" i="10"/>
  <c r="BY54" i="10"/>
  <c r="DR51" i="10"/>
  <c r="ER28" i="10"/>
  <c r="ES28" i="10" s="1"/>
  <c r="DQ47" i="10"/>
  <c r="BV37" i="10"/>
  <c r="DP34" i="10"/>
  <c r="EN34" i="10" s="1"/>
  <c r="X31" i="10"/>
  <c r="AY31" i="10" s="1"/>
  <c r="EO31" i="10" s="1"/>
  <c r="BU32" i="10"/>
  <c r="CT32" i="10" s="1"/>
  <c r="AB42" i="10"/>
  <c r="DT49" i="10"/>
  <c r="BY39" i="10"/>
  <c r="AB39" i="10"/>
  <c r="EO50" i="36" l="1"/>
  <c r="ER50" i="36" s="1"/>
  <c r="ES50" i="36" s="1"/>
  <c r="CK52" i="37"/>
  <c r="CT51" i="37"/>
  <c r="EF56" i="36"/>
  <c r="CK52" i="36"/>
  <c r="CT51" i="36"/>
  <c r="EF52" i="37"/>
  <c r="EN51" i="37"/>
  <c r="EF52" i="36"/>
  <c r="EN51" i="36"/>
  <c r="CL55" i="37"/>
  <c r="EI54" i="37"/>
  <c r="AQ55" i="37"/>
  <c r="AY55" i="37" s="1"/>
  <c r="CN51" i="33"/>
  <c r="CT50" i="33"/>
  <c r="EO50" i="33" s="1"/>
  <c r="ER50" i="33" s="1"/>
  <c r="ES50" i="33" s="1"/>
  <c r="AP56" i="33"/>
  <c r="EH53" i="33"/>
  <c r="EN52" i="33"/>
  <c r="AP54" i="33"/>
  <c r="AY53" i="33"/>
  <c r="BY43" i="10"/>
  <c r="AA56" i="10"/>
  <c r="DS52" i="10"/>
  <c r="BZ55" i="10"/>
  <c r="AA53" i="10"/>
  <c r="ER29" i="10"/>
  <c r="ES29" i="10" s="1"/>
  <c r="BV33" i="10"/>
  <c r="CT33" i="10" s="1"/>
  <c r="Y32" i="10"/>
  <c r="AY32" i="10" s="1"/>
  <c r="EO32" i="10" s="1"/>
  <c r="DQ35" i="10"/>
  <c r="EN35" i="10" s="1"/>
  <c r="DR48" i="10"/>
  <c r="BW38" i="10"/>
  <c r="AC40" i="10"/>
  <c r="DU50" i="10"/>
  <c r="BZ40" i="10"/>
  <c r="AC43" i="10"/>
  <c r="EO51" i="37" l="1"/>
  <c r="ER51" i="37" s="1"/>
  <c r="ES51" i="37" s="1"/>
  <c r="EO51" i="36"/>
  <c r="ER51" i="36" s="1"/>
  <c r="ES51" i="36" s="1"/>
  <c r="CL53" i="36"/>
  <c r="CT52" i="36"/>
  <c r="CM56" i="37"/>
  <c r="EG53" i="36"/>
  <c r="EN52" i="36"/>
  <c r="CL53" i="37"/>
  <c r="CT52" i="37"/>
  <c r="EG53" i="37"/>
  <c r="EN52" i="37"/>
  <c r="AR56" i="37"/>
  <c r="AY56" i="37" s="1"/>
  <c r="EJ55" i="37"/>
  <c r="AQ55" i="33"/>
  <c r="AY54" i="33"/>
  <c r="EI54" i="33"/>
  <c r="EN53" i="33"/>
  <c r="CO52" i="33"/>
  <c r="CT51" i="33"/>
  <c r="EO51" i="33" s="1"/>
  <c r="ER51" i="33" s="1"/>
  <c r="ES51" i="33" s="1"/>
  <c r="AB54" i="10"/>
  <c r="CA56" i="10"/>
  <c r="BZ44" i="10"/>
  <c r="DT53" i="10"/>
  <c r="ER30" i="10"/>
  <c r="ES30" i="10" s="1"/>
  <c r="BX39" i="10"/>
  <c r="DS49" i="10"/>
  <c r="Z33" i="10"/>
  <c r="AY33" i="10" s="1"/>
  <c r="EO33" i="10" s="1"/>
  <c r="DR36" i="10"/>
  <c r="EN36" i="10" s="1"/>
  <c r="BW34" i="10"/>
  <c r="CT34" i="10" s="1"/>
  <c r="AD44" i="10"/>
  <c r="CA41" i="10"/>
  <c r="DV51" i="10"/>
  <c r="AD41" i="10"/>
  <c r="EH54" i="37" l="1"/>
  <c r="EN53" i="37"/>
  <c r="EO52" i="36"/>
  <c r="ER52" i="36" s="1"/>
  <c r="ES52" i="36" s="1"/>
  <c r="EH54" i="36"/>
  <c r="EN53" i="36"/>
  <c r="EO52" i="37"/>
  <c r="ER52" i="37" s="1"/>
  <c r="ES52" i="37" s="1"/>
  <c r="CM54" i="37"/>
  <c r="CT53" i="37"/>
  <c r="CM54" i="36"/>
  <c r="CT53" i="36"/>
  <c r="EK56" i="37"/>
  <c r="CP53" i="33"/>
  <c r="CT52" i="33"/>
  <c r="EO52" i="33" s="1"/>
  <c r="ER52" i="33" s="1"/>
  <c r="ES52" i="33" s="1"/>
  <c r="EJ55" i="33"/>
  <c r="EN54" i="33"/>
  <c r="AR56" i="33"/>
  <c r="AY56" i="33" s="1"/>
  <c r="AY55" i="33"/>
  <c r="CA45" i="10"/>
  <c r="DU54" i="10"/>
  <c r="AC55" i="10"/>
  <c r="ER31" i="10"/>
  <c r="ES31" i="10" s="1"/>
  <c r="BX35" i="10"/>
  <c r="CT35" i="10" s="1"/>
  <c r="DT50" i="10"/>
  <c r="DS37" i="10"/>
  <c r="EN37" i="10" s="1"/>
  <c r="AA34" i="10"/>
  <c r="AY34" i="10" s="1"/>
  <c r="EO34" i="10" s="1"/>
  <c r="BY40" i="10"/>
  <c r="AE42" i="10"/>
  <c r="DW52" i="10"/>
  <c r="CB42" i="10"/>
  <c r="AE45" i="10"/>
  <c r="EI55" i="36" l="1"/>
  <c r="EN54" i="36"/>
  <c r="EO53" i="36"/>
  <c r="ER53" i="36" s="1"/>
  <c r="ES53" i="36" s="1"/>
  <c r="CN55" i="36"/>
  <c r="CT54" i="36"/>
  <c r="EO53" i="37"/>
  <c r="ER53" i="37" s="1"/>
  <c r="ES53" i="37" s="1"/>
  <c r="EI55" i="37"/>
  <c r="EN54" i="37"/>
  <c r="CN55" i="37"/>
  <c r="CT54" i="37"/>
  <c r="EK56" i="33"/>
  <c r="EN56" i="33" s="1"/>
  <c r="EN55" i="33"/>
  <c r="CQ54" i="33"/>
  <c r="CT53" i="33"/>
  <c r="EO53" i="33" s="1"/>
  <c r="ER53" i="33" s="1"/>
  <c r="ES53" i="33" s="1"/>
  <c r="DV55" i="10"/>
  <c r="AD56" i="10"/>
  <c r="CB46" i="10"/>
  <c r="ER32" i="10"/>
  <c r="ES32" i="10" s="1"/>
  <c r="DT38" i="10"/>
  <c r="EN38" i="10" s="1"/>
  <c r="BZ41" i="10"/>
  <c r="AB35" i="10"/>
  <c r="AY35" i="10" s="1"/>
  <c r="EO35" i="10" s="1"/>
  <c r="DU51" i="10"/>
  <c r="BY36" i="10"/>
  <c r="CT36" i="10" s="1"/>
  <c r="CC43" i="10"/>
  <c r="AF46" i="10"/>
  <c r="DX53" i="10"/>
  <c r="AF43" i="10"/>
  <c r="EO54" i="36" l="1"/>
  <c r="ER54" i="36" s="1"/>
  <c r="ES54" i="36" s="1"/>
  <c r="EO54" i="37"/>
  <c r="ER54" i="37" s="1"/>
  <c r="ES54" i="37" s="1"/>
  <c r="CO56" i="36"/>
  <c r="CT56" i="36" s="1"/>
  <c r="CT55" i="36"/>
  <c r="CO56" i="37"/>
  <c r="CT56" i="37" s="1"/>
  <c r="CT55" i="37"/>
  <c r="EJ56" i="36"/>
  <c r="EN56" i="36" s="1"/>
  <c r="EN55" i="36"/>
  <c r="EJ56" i="37"/>
  <c r="EN56" i="37" s="1"/>
  <c r="EN55" i="37"/>
  <c r="CR55" i="33"/>
  <c r="CT54" i="33"/>
  <c r="EO54" i="33" s="1"/>
  <c r="ER54" i="33" s="1"/>
  <c r="ES54" i="33" s="1"/>
  <c r="CC47" i="10"/>
  <c r="DW56" i="10"/>
  <c r="ER33" i="10"/>
  <c r="ES33" i="10" s="1"/>
  <c r="BZ37" i="10"/>
  <c r="CT37" i="10" s="1"/>
  <c r="AC36" i="10"/>
  <c r="AY36" i="10" s="1"/>
  <c r="EO36" i="10" s="1"/>
  <c r="DU39" i="10"/>
  <c r="EN39" i="10" s="1"/>
  <c r="DV52" i="10"/>
  <c r="CA42" i="10"/>
  <c r="AG47" i="10"/>
  <c r="AG44" i="10"/>
  <c r="DY54" i="10"/>
  <c r="CD44" i="10"/>
  <c r="EO55" i="37" l="1"/>
  <c r="ER55" i="37" s="1"/>
  <c r="EO56" i="37"/>
  <c r="ER56" i="37" s="1"/>
  <c r="ES56" i="37" s="1"/>
  <c r="EO55" i="36"/>
  <c r="ER55" i="36" s="1"/>
  <c r="ES55" i="36" s="1"/>
  <c r="EO56" i="36"/>
  <c r="ER56" i="36" s="1"/>
  <c r="CS56" i="33"/>
  <c r="CT56" i="33" s="1"/>
  <c r="EO56" i="33" s="1"/>
  <c r="ER56" i="33" s="1"/>
  <c r="CT55" i="33"/>
  <c r="EO55" i="33" s="1"/>
  <c r="ER55" i="33" s="1"/>
  <c r="ES55" i="33" s="1"/>
  <c r="CD48" i="10"/>
  <c r="ER34" i="10"/>
  <c r="ES34" i="10" s="1"/>
  <c r="CB43" i="10"/>
  <c r="AD37" i="10"/>
  <c r="AY37" i="10" s="1"/>
  <c r="EO37" i="10" s="1"/>
  <c r="DW53" i="10"/>
  <c r="CA38" i="10"/>
  <c r="CT38" i="10" s="1"/>
  <c r="DV40" i="10"/>
  <c r="EN40" i="10" s="1"/>
  <c r="AH45" i="10"/>
  <c r="CE45" i="10"/>
  <c r="DZ55" i="10"/>
  <c r="AH48" i="10"/>
  <c r="ES56" i="36" l="1"/>
  <c r="ER57" i="36"/>
  <c r="ES55" i="37"/>
  <c r="ER57" i="37"/>
  <c r="ES56" i="33"/>
  <c r="ER57" i="33"/>
  <c r="CE49" i="10"/>
  <c r="ER35" i="10"/>
  <c r="ES35" i="10" s="1"/>
  <c r="CB39" i="10"/>
  <c r="CT39" i="10" s="1"/>
  <c r="DX54" i="10"/>
  <c r="DW41" i="10"/>
  <c r="EN41" i="10" s="1"/>
  <c r="AE38" i="10"/>
  <c r="AY38" i="10" s="1"/>
  <c r="EO38" i="10" s="1"/>
  <c r="CC44" i="10"/>
  <c r="AI49" i="10"/>
  <c r="EA56" i="10"/>
  <c r="CF46" i="10"/>
  <c r="AI46" i="10"/>
  <c r="ES57" i="37" l="1"/>
  <c r="ET7" i="37"/>
  <c r="ET7" i="36"/>
  <c r="ES57" i="36"/>
  <c r="ES57" i="33"/>
  <c r="ET7" i="33"/>
  <c r="CF50" i="10"/>
  <c r="ER36" i="10"/>
  <c r="ES36" i="10" s="1"/>
  <c r="DY55" i="10"/>
  <c r="AF39" i="10"/>
  <c r="AY39" i="10" s="1"/>
  <c r="EO39" i="10" s="1"/>
  <c r="CD45" i="10"/>
  <c r="DX42" i="10"/>
  <c r="EN42" i="10" s="1"/>
  <c r="CC40" i="10"/>
  <c r="CT40" i="10" s="1"/>
  <c r="CG47" i="10"/>
  <c r="AJ47" i="10"/>
  <c r="AJ50" i="10"/>
  <c r="CG51" i="10" l="1"/>
  <c r="ER37" i="10"/>
  <c r="ES37" i="10" s="1"/>
  <c r="CD41" i="10"/>
  <c r="CT41" i="10" s="1"/>
  <c r="CE46" i="10"/>
  <c r="DY43" i="10"/>
  <c r="EN43" i="10" s="1"/>
  <c r="AG40" i="10"/>
  <c r="AY40" i="10" s="1"/>
  <c r="EO40" i="10" s="1"/>
  <c r="DZ56" i="10"/>
  <c r="AK51" i="10"/>
  <c r="AK48" i="10"/>
  <c r="CH48" i="10"/>
  <c r="CH52" i="10" l="1"/>
  <c r="ER38" i="10"/>
  <c r="ES38" i="10" s="1"/>
  <c r="AH41" i="10"/>
  <c r="AY41" i="10" s="1"/>
  <c r="EO41" i="10" s="1"/>
  <c r="DZ44" i="10"/>
  <c r="EN44" i="10" s="1"/>
  <c r="CF47" i="10"/>
  <c r="CE42" i="10"/>
  <c r="CT42" i="10" s="1"/>
  <c r="CI49" i="10"/>
  <c r="AL49" i="10"/>
  <c r="AL52" i="10"/>
  <c r="CI53" i="10" l="1"/>
  <c r="ER39" i="10"/>
  <c r="ES39" i="10" s="1"/>
  <c r="CF43" i="10"/>
  <c r="CT43" i="10" s="1"/>
  <c r="AI42" i="10"/>
  <c r="AY42" i="10" s="1"/>
  <c r="EO42" i="10" s="1"/>
  <c r="CG48" i="10"/>
  <c r="EA45" i="10"/>
  <c r="EN45" i="10" s="1"/>
  <c r="AM53" i="10"/>
  <c r="AM50" i="10"/>
  <c r="CJ50" i="10"/>
  <c r="CJ54" i="10" l="1"/>
  <c r="ER40" i="10"/>
  <c r="ES40" i="10" s="1"/>
  <c r="CH49" i="10"/>
  <c r="EB46" i="10"/>
  <c r="EN46" i="10" s="1"/>
  <c r="AJ43" i="10"/>
  <c r="AY43" i="10" s="1"/>
  <c r="EO43" i="10" s="1"/>
  <c r="CG44" i="10"/>
  <c r="CT44" i="10" s="1"/>
  <c r="CK51" i="10"/>
  <c r="AN51" i="10"/>
  <c r="AN54" i="10"/>
  <c r="CK55" i="10" l="1"/>
  <c r="ER41" i="10"/>
  <c r="ES41" i="10" s="1"/>
  <c r="CH45" i="10"/>
  <c r="CT45" i="10" s="1"/>
  <c r="EC47" i="10"/>
  <c r="EN47" i="10" s="1"/>
  <c r="AK44" i="10"/>
  <c r="AY44" i="10" s="1"/>
  <c r="EO44" i="10" s="1"/>
  <c r="CI50" i="10"/>
  <c r="AO52" i="10"/>
  <c r="AO55" i="10"/>
  <c r="CL52" i="10"/>
  <c r="CL56" i="10" l="1"/>
  <c r="ER42" i="10"/>
  <c r="ES42" i="10" s="1"/>
  <c r="CI46" i="10"/>
  <c r="CT46" i="10" s="1"/>
  <c r="ED48" i="10"/>
  <c r="EN48" i="10" s="1"/>
  <c r="AL45" i="10"/>
  <c r="AY45" i="10" s="1"/>
  <c r="EO45" i="10" s="1"/>
  <c r="CJ51" i="10"/>
  <c r="AP56" i="10"/>
  <c r="CM53" i="10"/>
  <c r="AP53" i="10"/>
  <c r="ER43" i="10" l="1"/>
  <c r="ES43" i="10" s="1"/>
  <c r="AM46" i="10"/>
  <c r="AY46" i="10" s="1"/>
  <c r="EO46" i="10" s="1"/>
  <c r="EE49" i="10"/>
  <c r="EN49" i="10" s="1"/>
  <c r="CK52" i="10"/>
  <c r="CJ47" i="10"/>
  <c r="CT47" i="10" s="1"/>
  <c r="AQ54" i="10"/>
  <c r="CN54" i="10"/>
  <c r="ER44" i="10" l="1"/>
  <c r="ES44" i="10" s="1"/>
  <c r="EF50" i="10"/>
  <c r="EN50" i="10" s="1"/>
  <c r="CK48" i="10"/>
  <c r="CT48" i="10" s="1"/>
  <c r="AN47" i="10"/>
  <c r="AY47" i="10" s="1"/>
  <c r="EO47" i="10" s="1"/>
  <c r="CL53" i="10"/>
  <c r="CO55" i="10"/>
  <c r="AR55" i="10"/>
  <c r="ER45" i="10" l="1"/>
  <c r="ES45" i="10" s="1"/>
  <c r="CM54" i="10"/>
  <c r="EG51" i="10"/>
  <c r="EN51" i="10" s="1"/>
  <c r="AO48" i="10"/>
  <c r="AY48" i="10" s="1"/>
  <c r="EO48" i="10" s="1"/>
  <c r="CL49" i="10"/>
  <c r="CT49" i="10" s="1"/>
  <c r="AS56" i="10"/>
  <c r="CP56" i="10"/>
  <c r="ER46" i="10" l="1"/>
  <c r="ES46" i="10" s="1"/>
  <c r="CN55" i="10"/>
  <c r="AP49" i="10"/>
  <c r="AY49" i="10" s="1"/>
  <c r="EO49" i="10" s="1"/>
  <c r="EH52" i="10"/>
  <c r="EN52" i="10" s="1"/>
  <c r="CM50" i="10"/>
  <c r="CT50" i="10" s="1"/>
  <c r="ER47" i="10" l="1"/>
  <c r="ES47" i="10" s="1"/>
  <c r="AQ50" i="10"/>
  <c r="AY50" i="10" s="1"/>
  <c r="EO50" i="10" s="1"/>
  <c r="EI53" i="10"/>
  <c r="EN53" i="10" s="1"/>
  <c r="CO56" i="10"/>
  <c r="CN51" i="10"/>
  <c r="CT51" i="10" s="1"/>
  <c r="ER48" i="10" l="1"/>
  <c r="ES48" i="10" s="1"/>
  <c r="EJ54" i="10"/>
  <c r="EN54" i="10" s="1"/>
  <c r="CO52" i="10"/>
  <c r="CT52" i="10" s="1"/>
  <c r="AR51" i="10"/>
  <c r="AY51" i="10" s="1"/>
  <c r="EO51" i="10" s="1"/>
  <c r="ER49" i="10" l="1"/>
  <c r="ES49" i="10" s="1"/>
  <c r="AS52" i="10"/>
  <c r="AY52" i="10" s="1"/>
  <c r="EO52" i="10" s="1"/>
  <c r="CP53" i="10"/>
  <c r="CT53" i="10" s="1"/>
  <c r="EK55" i="10"/>
  <c r="EN55" i="10" s="1"/>
  <c r="ER50" i="10" l="1"/>
  <c r="ES50" i="10" s="1"/>
  <c r="EL56" i="10"/>
  <c r="EN56" i="10" s="1"/>
  <c r="CQ54" i="10"/>
  <c r="CT54" i="10" s="1"/>
  <c r="AT53" i="10"/>
  <c r="AY53" i="10" s="1"/>
  <c r="EO53" i="10" s="1"/>
  <c r="ER51" i="10" l="1"/>
  <c r="ES51" i="10" s="1"/>
  <c r="AU54" i="10"/>
  <c r="AY54" i="10" s="1"/>
  <c r="EO54" i="10" s="1"/>
  <c r="CR55" i="10"/>
  <c r="CT55" i="10" s="1"/>
  <c r="ER52" i="10" l="1"/>
  <c r="ES52" i="10" s="1"/>
  <c r="CS56" i="10"/>
  <c r="CT56" i="10" s="1"/>
  <c r="AV55" i="10"/>
  <c r="AY55" i="10" s="1"/>
  <c r="EO55" i="10" s="1"/>
  <c r="ER53" i="10" l="1"/>
  <c r="ES53" i="10" s="1"/>
  <c r="AW56" i="10"/>
  <c r="AY56" i="10" s="1"/>
  <c r="EO56" i="10" s="1"/>
  <c r="ER54" i="10" l="1"/>
  <c r="ES54" i="10" s="1"/>
  <c r="ER56" i="10" l="1"/>
  <c r="ER55" i="10"/>
  <c r="ES55" i="10" s="1"/>
  <c r="ER57" i="10" l="1"/>
  <c r="ES56" i="10"/>
  <c r="ES57" i="10" s="1"/>
  <c r="ET7"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赤林英夫</author>
  </authors>
  <commentList>
    <comment ref="D6" authorId="0" shapeId="0" xr:uid="{F799D372-639B-40EE-9D2A-3550EFFC7D0D}">
      <text>
        <r>
          <rPr>
            <b/>
            <sz val="9"/>
            <color indexed="81"/>
            <rFont val="MS P ゴシック"/>
            <family val="3"/>
            <charset val="128"/>
          </rPr>
          <t>赤林英夫:</t>
        </r>
        <r>
          <rPr>
            <sz val="9"/>
            <color indexed="81"/>
            <rFont val="MS P ゴシック"/>
            <family val="3"/>
            <charset val="128"/>
          </rPr>
          <t xml:space="preserve">
学校基本調査H31/3高校卒業後就職者（正規）</t>
        </r>
      </text>
    </comment>
    <comment ref="D7" authorId="0" shapeId="0" xr:uid="{5622CC85-E44F-47E9-82B8-259F225B3ED8}">
      <text>
        <r>
          <rPr>
            <b/>
            <sz val="9"/>
            <color indexed="81"/>
            <rFont val="MS P ゴシック"/>
            <family val="3"/>
            <charset val="128"/>
          </rPr>
          <t>赤林英夫:</t>
        </r>
        <r>
          <rPr>
            <sz val="9"/>
            <color indexed="81"/>
            <rFont val="MS P ゴシック"/>
            <family val="3"/>
            <charset val="128"/>
          </rPr>
          <t xml:space="preserve">
学校基本調査H31/3短大・高専卒業後就職者（正規）合計</t>
        </r>
      </text>
    </comment>
    <comment ref="D8" authorId="0" shapeId="0" xr:uid="{0123038F-FCAA-4E8F-A856-BFE25FF2D1AA}">
      <text>
        <r>
          <rPr>
            <b/>
            <sz val="9"/>
            <color indexed="81"/>
            <rFont val="MS P ゴシック"/>
            <family val="3"/>
            <charset val="128"/>
          </rPr>
          <t>赤林英夫:</t>
        </r>
        <r>
          <rPr>
            <sz val="9"/>
            <color indexed="81"/>
            <rFont val="MS P ゴシック"/>
            <family val="3"/>
            <charset val="128"/>
          </rPr>
          <t xml:space="preserve">
学校基本調査H31/3大学卒業後就職者（正規）</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<sst xmlns="http://schemas.openxmlformats.org/spreadsheetml/2006/main" count="2423" uniqueCount="684">
  <si>
    <t>基本推計</t>
  </si>
  <si>
    <t>（2019 年）</t>
  </si>
  <si>
    <t>低位推計</t>
  </si>
  <si>
    <t>（2010 年）</t>
  </si>
  <si>
    <t xml:space="preserve">⾼専・短⼤卒 </t>
    <phoneticPr fontId="1"/>
  </si>
  <si>
    <t xml:space="preserve">⼤卒 </t>
    <phoneticPr fontId="1"/>
  </si>
  <si>
    <t>院卒（修⼠）</t>
    <phoneticPr fontId="1"/>
  </si>
  <si>
    <t>http://www.shugiin.go.jp/internet/itdb_kaigiroku.nsf/html/kaigiroku/009620120200515007.htm</t>
  </si>
  <si>
    <t>高卒</t>
    <rPh sb="0" eb="2">
      <t>コウソツ</t>
    </rPh>
    <phoneticPr fontId="1"/>
  </si>
  <si>
    <t>大卒</t>
    <rPh sb="0" eb="2">
      <t>ダイソツ</t>
    </rPh>
    <phoneticPr fontId="1"/>
  </si>
  <si>
    <t>299.6</t>
  </si>
  <si>
    <t>中学卒</t>
  </si>
  <si>
    <t>281.4</t>
  </si>
  <si>
    <t>197.4</t>
  </si>
  <si>
    <t>222.8</t>
  </si>
  <si>
    <t>247.2</t>
  </si>
  <si>
    <t>273.6</t>
  </si>
  <si>
    <t>302.0</t>
  </si>
  <si>
    <t>310.8</t>
  </si>
  <si>
    <t>322.6</t>
  </si>
  <si>
    <t>322.1</t>
  </si>
  <si>
    <t>325.2</t>
  </si>
  <si>
    <t>256.4</t>
  </si>
  <si>
    <t>230.7</t>
  </si>
  <si>
    <t>217.4</t>
  </si>
  <si>
    <t>249.1</t>
  </si>
  <si>
    <t>176.8</t>
  </si>
  <si>
    <t>194.8</t>
  </si>
  <si>
    <t>214.7</t>
  </si>
  <si>
    <t>236.8</t>
  </si>
  <si>
    <t>262.7</t>
  </si>
  <si>
    <t>272.0</t>
  </si>
  <si>
    <t>282.2</t>
  </si>
  <si>
    <t>279.5</t>
  </si>
  <si>
    <t>286.8</t>
  </si>
  <si>
    <t>233.9</t>
  </si>
  <si>
    <t>211.7</t>
  </si>
  <si>
    <t>205.5</t>
  </si>
  <si>
    <t>431.7</t>
  </si>
  <si>
    <t>58.6</t>
  </si>
  <si>
    <t>137.1</t>
  </si>
  <si>
    <t>305.2</t>
  </si>
  <si>
    <t>392.9</t>
  </si>
  <si>
    <t>481.5</t>
  </si>
  <si>
    <t>552.3</t>
  </si>
  <si>
    <t>570.5</t>
  </si>
  <si>
    <t>583.9</t>
  </si>
  <si>
    <t>640.9</t>
  </si>
  <si>
    <t>389.0</t>
  </si>
  <si>
    <t>232.5</t>
  </si>
  <si>
    <t>162.6</t>
  </si>
  <si>
    <t>高校卒</t>
  </si>
  <si>
    <t>300.4</t>
  </si>
  <si>
    <t>198.8</t>
  </si>
  <si>
    <t>228.0</t>
  </si>
  <si>
    <t>257.1</t>
  </si>
  <si>
    <t>280.0</t>
  </si>
  <si>
    <t>303.2</t>
  </si>
  <si>
    <t>322.3</t>
  </si>
  <si>
    <t>337.2</t>
  </si>
  <si>
    <t>341.7</t>
  </si>
  <si>
    <t>336.9</t>
  </si>
  <si>
    <t>259.3</t>
  </si>
  <si>
    <t>234.9</t>
  </si>
  <si>
    <t>218.7</t>
  </si>
  <si>
    <t>267.6</t>
  </si>
  <si>
    <t>179.1</t>
  </si>
  <si>
    <t>196.9</t>
  </si>
  <si>
    <t>221.9</t>
  </si>
  <si>
    <t>243.1</t>
  </si>
  <si>
    <t>264.0</t>
  </si>
  <si>
    <t>283.2</t>
  </si>
  <si>
    <t>307.3</t>
  </si>
  <si>
    <t>307.4</t>
  </si>
  <si>
    <t>240.9</t>
  </si>
  <si>
    <t>219.9</t>
  </si>
  <si>
    <t>207.9</t>
  </si>
  <si>
    <t>704.2</t>
  </si>
  <si>
    <t>141.8</t>
  </si>
  <si>
    <t>453.2</t>
  </si>
  <si>
    <t>533.6</t>
  </si>
  <si>
    <t>609.9</t>
  </si>
  <si>
    <t>685.3</t>
  </si>
  <si>
    <t>792.4</t>
  </si>
  <si>
    <t>880.8</t>
  </si>
  <si>
    <t>901.6</t>
  </si>
  <si>
    <t>915.2</t>
  </si>
  <si>
    <t>494.0</t>
  </si>
  <si>
    <t>268.5</t>
  </si>
  <si>
    <t>179.9</t>
  </si>
  <si>
    <t>高専・短大卒</t>
  </si>
  <si>
    <t>307.8</t>
  </si>
  <si>
    <t>229.3</t>
  </si>
  <si>
    <t>260.9</t>
  </si>
  <si>
    <t>283.4</t>
  </si>
  <si>
    <t>301.8</t>
  </si>
  <si>
    <t>322.4</t>
  </si>
  <si>
    <t>344.7</t>
  </si>
  <si>
    <t>356.1</t>
  </si>
  <si>
    <t>348.2</t>
  </si>
  <si>
    <t>280.4</t>
  </si>
  <si>
    <t>260.7</t>
  </si>
  <si>
    <t>253.5</t>
  </si>
  <si>
    <t>210.3</t>
  </si>
  <si>
    <t>235.3</t>
  </si>
  <si>
    <t>255.9</t>
  </si>
  <si>
    <t>274.3</t>
  </si>
  <si>
    <t>294.4</t>
  </si>
  <si>
    <t>317.7</t>
  </si>
  <si>
    <t>332.4</t>
  </si>
  <si>
    <t>328.2</t>
  </si>
  <si>
    <t>266.2</t>
  </si>
  <si>
    <t>250.2</t>
  </si>
  <si>
    <t>245.9</t>
  </si>
  <si>
    <t>829.4</t>
  </si>
  <si>
    <t>387.0</t>
  </si>
  <si>
    <t>595.1</t>
  </si>
  <si>
    <t>709.5</t>
  </si>
  <si>
    <t>786.9</t>
  </si>
  <si>
    <t>900.0</t>
  </si>
  <si>
    <t>1039.4</t>
  </si>
  <si>
    <t>1100.7</t>
  </si>
  <si>
    <t>1066.4</t>
  </si>
  <si>
    <t>630.4</t>
  </si>
  <si>
    <t>494.5</t>
  </si>
  <si>
    <t>423.0</t>
  </si>
  <si>
    <t>大学・大学院卒</t>
  </si>
  <si>
    <t>402.8</t>
  </si>
  <si>
    <t>249.6</t>
  </si>
  <si>
    <t>295.9</t>
  </si>
  <si>
    <t>349.8</t>
  </si>
  <si>
    <t>396.1</t>
  </si>
  <si>
    <t>441.0</t>
  </si>
  <si>
    <t>480.0</t>
  </si>
  <si>
    <t>534.8</t>
  </si>
  <si>
    <t>523.2</t>
  </si>
  <si>
    <t>393.6</t>
  </si>
  <si>
    <t>372.3</t>
  </si>
  <si>
    <t>407.9</t>
  </si>
  <si>
    <t>372.6</t>
  </si>
  <si>
    <t>227.0</t>
  </si>
  <si>
    <t>259.7</t>
  </si>
  <si>
    <t>308.7</t>
  </si>
  <si>
    <t>357.5</t>
  </si>
  <si>
    <t>408.5</t>
  </si>
  <si>
    <t>453.0</t>
  </si>
  <si>
    <t>512.5</t>
  </si>
  <si>
    <t>504.8</t>
  </si>
  <si>
    <t>380.4</t>
  </si>
  <si>
    <t>362.8</t>
  </si>
  <si>
    <t>400.6</t>
  </si>
  <si>
    <t>1347.9</t>
  </si>
  <si>
    <t>351.7</t>
  </si>
  <si>
    <t>830.7</t>
  </si>
  <si>
    <t>1088.6</t>
  </si>
  <si>
    <t>1309.1</t>
  </si>
  <si>
    <t>1534.9</t>
  </si>
  <si>
    <t>1798.4</t>
  </si>
  <si>
    <t>2166.7</t>
  </si>
  <si>
    <t>2050.2</t>
  </si>
  <si>
    <t>1127.8</t>
  </si>
  <si>
    <t>840.9</t>
  </si>
  <si>
    <t>547.1</t>
  </si>
  <si>
    <t>学歴_基本</t>
  </si>
  <si>
    <t>年齢計</t>
  </si>
  <si>
    <t>～19歳</t>
  </si>
  <si>
    <t>20～24歳</t>
  </si>
  <si>
    <t>25～29歳</t>
  </si>
  <si>
    <t>30～34歳</t>
  </si>
  <si>
    <t>35～39歳</t>
  </si>
  <si>
    <t>40～44歳</t>
  </si>
  <si>
    <t>45～49歳</t>
  </si>
  <si>
    <t>50～54歳</t>
  </si>
  <si>
    <t>55～59歳</t>
  </si>
  <si>
    <t>60～64歳</t>
  </si>
  <si>
    <t>65～69歳</t>
  </si>
  <si>
    <t>70歳～</t>
  </si>
  <si>
    <t/>
  </si>
  <si>
    <t>きまって支給する現金給与額【千円】</t>
  </si>
  <si>
    <t>所定内給与額【千円】</t>
  </si>
  <si>
    <t>短大・高専</t>
    <rPh sb="0" eb="2">
      <t>タンダイ</t>
    </rPh>
    <rPh sb="3" eb="5">
      <t>コウセン</t>
    </rPh>
    <phoneticPr fontId="1"/>
  </si>
  <si>
    <t>t</t>
    <phoneticPr fontId="1"/>
  </si>
  <si>
    <t>y1</t>
    <phoneticPr fontId="1"/>
  </si>
  <si>
    <t>y2</t>
    <phoneticPr fontId="1"/>
  </si>
  <si>
    <t>y3</t>
    <phoneticPr fontId="1"/>
  </si>
  <si>
    <t>t2</t>
    <phoneticPr fontId="1"/>
  </si>
  <si>
    <t>t3</t>
    <phoneticPr fontId="1"/>
  </si>
  <si>
    <t>概要</t>
  </si>
  <si>
    <t>回帰統計</t>
  </si>
  <si>
    <t>重相関 R</t>
  </si>
  <si>
    <t>重決定 R2</t>
  </si>
  <si>
    <t>補正 R2</t>
  </si>
  <si>
    <t>標準誤差</t>
  </si>
  <si>
    <t>観測数</t>
  </si>
  <si>
    <t>分散分析表</t>
  </si>
  <si>
    <t>回帰</t>
  </si>
  <si>
    <t>残差</t>
  </si>
  <si>
    <t>合計</t>
  </si>
  <si>
    <t>切片</t>
  </si>
  <si>
    <t>自由度</t>
  </si>
  <si>
    <t>変動</t>
  </si>
  <si>
    <t>分散</t>
  </si>
  <si>
    <t>観測された分散比</t>
  </si>
  <si>
    <t>有意 F</t>
  </si>
  <si>
    <t>係数</t>
  </si>
  <si>
    <t xml:space="preserve">t </t>
  </si>
  <si>
    <t>P-値</t>
  </si>
  <si>
    <t>下限 95%</t>
  </si>
  <si>
    <t>上限 95%</t>
  </si>
  <si>
    <t>下限 95.0%</t>
  </si>
  <si>
    <t>上限 95.0%</t>
  </si>
  <si>
    <t>X 値 1</t>
  </si>
  <si>
    <t>X 値 2</t>
  </si>
  <si>
    <t>X 値 3</t>
  </si>
  <si>
    <t>残差出力</t>
  </si>
  <si>
    <t>観測値</t>
  </si>
  <si>
    <t>予測値: Y</t>
  </si>
  <si>
    <t>低位推計</t>
    <rPh sb="0" eb="2">
      <t>テイイ</t>
    </rPh>
    <rPh sb="2" eb="4">
      <t>スイケイ</t>
    </rPh>
    <phoneticPr fontId="1"/>
  </si>
  <si>
    <t>累積便益</t>
    <rPh sb="0" eb="2">
      <t>ルイセキ</t>
    </rPh>
    <rPh sb="2" eb="4">
      <t>ベンエキ</t>
    </rPh>
    <phoneticPr fontId="1"/>
  </si>
  <si>
    <t>年齢</t>
    <rPh sb="0" eb="2">
      <t>ネンレイ</t>
    </rPh>
    <phoneticPr fontId="1"/>
  </si>
  <si>
    <t>21卒</t>
    <rPh sb="2" eb="3">
      <t>ソツ</t>
    </rPh>
    <phoneticPr fontId="1"/>
  </si>
  <si>
    <t>22卒</t>
    <rPh sb="2" eb="3">
      <t>ソツ</t>
    </rPh>
    <phoneticPr fontId="1"/>
  </si>
  <si>
    <t>23卒</t>
    <rPh sb="2" eb="3">
      <t>ソツ</t>
    </rPh>
    <phoneticPr fontId="1"/>
  </si>
  <si>
    <t>24卒</t>
    <rPh sb="2" eb="3">
      <t>ソツ</t>
    </rPh>
    <phoneticPr fontId="1"/>
  </si>
  <si>
    <t>25卒</t>
    <rPh sb="2" eb="3">
      <t>ソツ</t>
    </rPh>
    <phoneticPr fontId="1"/>
  </si>
  <si>
    <t>26卒</t>
    <rPh sb="2" eb="3">
      <t>ソツ</t>
    </rPh>
    <phoneticPr fontId="1"/>
  </si>
  <si>
    <t>27卒</t>
    <rPh sb="2" eb="3">
      <t>ソツ</t>
    </rPh>
    <phoneticPr fontId="1"/>
  </si>
  <si>
    <t>28卒</t>
    <rPh sb="2" eb="3">
      <t>ソツ</t>
    </rPh>
    <phoneticPr fontId="1"/>
  </si>
  <si>
    <t>29卒</t>
    <rPh sb="2" eb="3">
      <t>ソツ</t>
    </rPh>
    <phoneticPr fontId="1"/>
  </si>
  <si>
    <t>30卒</t>
    <rPh sb="2" eb="3">
      <t>ソツ</t>
    </rPh>
    <phoneticPr fontId="1"/>
  </si>
  <si>
    <t>31卒</t>
    <rPh sb="2" eb="3">
      <t>ソツ</t>
    </rPh>
    <phoneticPr fontId="1"/>
  </si>
  <si>
    <t>32卒</t>
    <rPh sb="2" eb="3">
      <t>ソツ</t>
    </rPh>
    <phoneticPr fontId="1"/>
  </si>
  <si>
    <t>33卒</t>
    <rPh sb="2" eb="3">
      <t>ソツ</t>
    </rPh>
    <phoneticPr fontId="1"/>
  </si>
  <si>
    <t>34卒</t>
    <rPh sb="2" eb="3">
      <t>ソツ</t>
    </rPh>
    <phoneticPr fontId="1"/>
  </si>
  <si>
    <t>35卒</t>
    <rPh sb="2" eb="3">
      <t>ソツ</t>
    </rPh>
    <phoneticPr fontId="1"/>
  </si>
  <si>
    <t>36卒</t>
    <rPh sb="2" eb="3">
      <t>ソツ</t>
    </rPh>
    <phoneticPr fontId="1"/>
  </si>
  <si>
    <t>37卒</t>
    <rPh sb="2" eb="3">
      <t>ソツ</t>
    </rPh>
    <phoneticPr fontId="1"/>
  </si>
  <si>
    <t>38卒</t>
    <rPh sb="2" eb="3">
      <t>ソツ</t>
    </rPh>
    <phoneticPr fontId="1"/>
  </si>
  <si>
    <t>39卒</t>
    <rPh sb="2" eb="3">
      <t>ソツ</t>
    </rPh>
    <phoneticPr fontId="1"/>
  </si>
  <si>
    <t>40卒</t>
    <rPh sb="2" eb="3">
      <t>ソツ</t>
    </rPh>
    <phoneticPr fontId="1"/>
  </si>
  <si>
    <t>41卒</t>
    <rPh sb="2" eb="3">
      <t>ソツ</t>
    </rPh>
    <phoneticPr fontId="1"/>
  </si>
  <si>
    <t>42卒</t>
    <rPh sb="2" eb="3">
      <t>ソツ</t>
    </rPh>
    <phoneticPr fontId="1"/>
  </si>
  <si>
    <t>43卒</t>
    <rPh sb="2" eb="3">
      <t>ソツ</t>
    </rPh>
    <phoneticPr fontId="1"/>
  </si>
  <si>
    <t>44卒</t>
    <rPh sb="2" eb="3">
      <t>ソツ</t>
    </rPh>
    <phoneticPr fontId="1"/>
  </si>
  <si>
    <t>45卒</t>
    <rPh sb="2" eb="3">
      <t>ソツ</t>
    </rPh>
    <phoneticPr fontId="1"/>
  </si>
  <si>
    <t>46卒</t>
    <rPh sb="2" eb="3">
      <t>ソツ</t>
    </rPh>
    <phoneticPr fontId="1"/>
  </si>
  <si>
    <t>47卒</t>
    <rPh sb="2" eb="3">
      <t>ソツ</t>
    </rPh>
    <phoneticPr fontId="1"/>
  </si>
  <si>
    <t>48卒</t>
    <rPh sb="2" eb="3">
      <t>ソツ</t>
    </rPh>
    <phoneticPr fontId="1"/>
  </si>
  <si>
    <t>49卒</t>
    <rPh sb="2" eb="3">
      <t>ソツ</t>
    </rPh>
    <phoneticPr fontId="1"/>
  </si>
  <si>
    <t>50卒</t>
    <rPh sb="2" eb="3">
      <t>ソツ</t>
    </rPh>
    <phoneticPr fontId="1"/>
  </si>
  <si>
    <t>51卒</t>
    <rPh sb="2" eb="3">
      <t>ソツ</t>
    </rPh>
    <phoneticPr fontId="1"/>
  </si>
  <si>
    <t>52卒</t>
    <rPh sb="2" eb="3">
      <t>ソツ</t>
    </rPh>
    <phoneticPr fontId="1"/>
  </si>
  <si>
    <t>53卒</t>
    <rPh sb="2" eb="3">
      <t>ソツ</t>
    </rPh>
    <phoneticPr fontId="1"/>
  </si>
  <si>
    <t>54卒</t>
    <rPh sb="2" eb="3">
      <t>ソツ</t>
    </rPh>
    <phoneticPr fontId="1"/>
  </si>
  <si>
    <t>55卒</t>
    <rPh sb="2" eb="3">
      <t>ソツ</t>
    </rPh>
    <phoneticPr fontId="1"/>
  </si>
  <si>
    <t>56卒</t>
    <rPh sb="2" eb="3">
      <t>ソツ</t>
    </rPh>
    <phoneticPr fontId="1"/>
  </si>
  <si>
    <t>57卒</t>
    <rPh sb="2" eb="3">
      <t>ソツ</t>
    </rPh>
    <phoneticPr fontId="1"/>
  </si>
  <si>
    <t>58卒</t>
    <rPh sb="2" eb="3">
      <t>ソツ</t>
    </rPh>
    <phoneticPr fontId="1"/>
  </si>
  <si>
    <t>59卒</t>
    <rPh sb="2" eb="3">
      <t>ソツ</t>
    </rPh>
    <phoneticPr fontId="1"/>
  </si>
  <si>
    <t>60卒</t>
    <rPh sb="2" eb="3">
      <t>ソツ</t>
    </rPh>
    <phoneticPr fontId="1"/>
  </si>
  <si>
    <t>61卒</t>
    <rPh sb="2" eb="3">
      <t>ソツ</t>
    </rPh>
    <phoneticPr fontId="1"/>
  </si>
  <si>
    <t>62卒</t>
    <rPh sb="2" eb="3">
      <t>ソツ</t>
    </rPh>
    <phoneticPr fontId="1"/>
  </si>
  <si>
    <t>63卒</t>
    <rPh sb="2" eb="3">
      <t>ソツ</t>
    </rPh>
    <phoneticPr fontId="1"/>
  </si>
  <si>
    <t>64卒</t>
    <rPh sb="2" eb="3">
      <t>ソツ</t>
    </rPh>
    <phoneticPr fontId="1"/>
  </si>
  <si>
    <t>65卒</t>
    <rPh sb="2" eb="3">
      <t>ソツ</t>
    </rPh>
    <phoneticPr fontId="1"/>
  </si>
  <si>
    <t>66卒</t>
    <rPh sb="2" eb="3">
      <t>ソツ</t>
    </rPh>
    <phoneticPr fontId="1"/>
  </si>
  <si>
    <t>67卒</t>
    <rPh sb="2" eb="3">
      <t>ソツ</t>
    </rPh>
    <phoneticPr fontId="1"/>
  </si>
  <si>
    <t>累積便益合計</t>
    <rPh sb="0" eb="2">
      <t>ルイセキ</t>
    </rPh>
    <rPh sb="2" eb="4">
      <t>ベンエキ</t>
    </rPh>
    <rPh sb="4" eb="6">
      <t>ゴウケイ</t>
    </rPh>
    <phoneticPr fontId="1"/>
  </si>
  <si>
    <t>純現在価値</t>
    <rPh sb="0" eb="1">
      <t>ジュン</t>
    </rPh>
    <rPh sb="1" eb="3">
      <t>ゲンザイ</t>
    </rPh>
    <rPh sb="3" eb="5">
      <t>カチ</t>
    </rPh>
    <phoneticPr fontId="1"/>
  </si>
  <si>
    <t>（億円）</t>
    <rPh sb="1" eb="3">
      <t>オクエン</t>
    </rPh>
    <phoneticPr fontId="1"/>
  </si>
  <si>
    <t>割引係数</t>
    <rPh sb="0" eb="2">
      <t>ワリビキ</t>
    </rPh>
    <rPh sb="2" eb="4">
      <t>ケイスウ</t>
    </rPh>
    <phoneticPr fontId="1"/>
  </si>
  <si>
    <t>苅谷推計</t>
    <rPh sb="0" eb="2">
      <t>カリヤ</t>
    </rPh>
    <rPh sb="2" eb="4">
      <t>スイケイ</t>
    </rPh>
    <phoneticPr fontId="1"/>
  </si>
  <si>
    <t>被説明変数</t>
    <rPh sb="0" eb="1">
      <t>ヒ</t>
    </rPh>
    <rPh sb="1" eb="3">
      <t>セツメイ</t>
    </rPh>
    <rPh sb="3" eb="5">
      <t>ヘンスウ</t>
    </rPh>
    <phoneticPr fontId="1"/>
  </si>
  <si>
    <t>（億円：2021年現在）</t>
    <rPh sb="1" eb="3">
      <t>オクエン</t>
    </rPh>
    <rPh sb="8" eb="9">
      <t>ネン</t>
    </rPh>
    <rPh sb="9" eb="11">
      <t>ゲンザイ</t>
    </rPh>
    <phoneticPr fontId="1"/>
  </si>
  <si>
    <t>卒業年別推計利得（万円/年）</t>
    <rPh sb="0" eb="2">
      <t>ソツギョウ</t>
    </rPh>
    <rPh sb="2" eb="4">
      <t>ネンベツ</t>
    </rPh>
    <rPh sb="4" eb="6">
      <t>スイケイ</t>
    </rPh>
    <rPh sb="6" eb="8">
      <t>リトク</t>
    </rPh>
    <rPh sb="9" eb="11">
      <t>マンエン</t>
    </rPh>
    <rPh sb="12" eb="13">
      <t>ネン</t>
    </rPh>
    <phoneticPr fontId="1"/>
  </si>
  <si>
    <t>高卒後就職</t>
    <rPh sb="0" eb="3">
      <t>コウソツゴ</t>
    </rPh>
    <rPh sb="3" eb="5">
      <t>シュウショク</t>
    </rPh>
    <phoneticPr fontId="1"/>
  </si>
  <si>
    <t>人数(2019)</t>
    <rPh sb="0" eb="2">
      <t>ニンズウ</t>
    </rPh>
    <phoneticPr fontId="1"/>
  </si>
  <si>
    <t>短大・高専卒就職</t>
    <rPh sb="6" eb="8">
      <t>シュウショク</t>
    </rPh>
    <phoneticPr fontId="1"/>
  </si>
  <si>
    <t>大卒・大学院卒後就職</t>
    <rPh sb="7" eb="8">
      <t>ゴ</t>
    </rPh>
    <rPh sb="8" eb="10">
      <t>シュウショク</t>
    </rPh>
    <phoneticPr fontId="1"/>
  </si>
  <si>
    <t>↓ゴールシーク</t>
    <phoneticPr fontId="1"/>
  </si>
  <si>
    <t>仮説</t>
    <rPh sb="0" eb="2">
      <t>カセツ</t>
    </rPh>
    <phoneticPr fontId="1"/>
  </si>
  <si>
    <t>大学入学９月移行内部収益率</t>
    <rPh sb="0" eb="2">
      <t>ダイガク</t>
    </rPh>
    <rPh sb="2" eb="4">
      <t>ニュウガク</t>
    </rPh>
    <rPh sb="5" eb="6">
      <t>ガツ</t>
    </rPh>
    <rPh sb="6" eb="8">
      <t>イコウ</t>
    </rPh>
    <rPh sb="8" eb="10">
      <t>ナイブ</t>
    </rPh>
    <rPh sb="10" eb="13">
      <t>シュウエキリツ</t>
    </rPh>
    <phoneticPr fontId="1"/>
  </si>
  <si>
    <t>９⽉⼊学導⼊に対する教育・保育における社会的影響に関する報告書［改訂版］（暫定）
呼びかけ⼈ 苅⾕剛彦（オックスフォード⼤学）
2020 年（令和⼆年）5 ⽉25 ⽇改訂版（暫定）発表（5 ⽉19 ⽇初版発表）</t>
    <phoneticPr fontId="1"/>
  </si>
  <si>
    <t>５ヶ月分機会費用</t>
    <rPh sb="2" eb="3">
      <t>ゲツ</t>
    </rPh>
    <rPh sb="3" eb="4">
      <t>ブン</t>
    </rPh>
    <rPh sb="4" eb="6">
      <t>キカイ</t>
    </rPh>
    <rPh sb="6" eb="8">
      <t>ヒヨウ</t>
    </rPh>
    <phoneticPr fontId="1"/>
  </si>
  <si>
    <t>https://keio.pure.elsevier.com/ja/publications/returns-to-education-using-a-sample-of-twins-evidence-from-japans</t>
  </si>
  <si>
    <t>Nakamuro, M., Inui, T., &amp; Yamagata, S. (2017). Returns to Education Using a Sample of Twins: Evidence from Japan*. Asian Economic Journal, 31(1), 61-81. https://doi.org/10.1111/asej.12113</t>
    <phoneticPr fontId="1"/>
  </si>
  <si>
    <t>教育年数の収益率=9.3%</t>
    <rPh sb="0" eb="2">
      <t>キョウイク</t>
    </rPh>
    <rPh sb="2" eb="4">
      <t>ネンスウ</t>
    </rPh>
    <rPh sb="5" eb="8">
      <t>シュウエキリツ</t>
    </rPh>
    <phoneticPr fontId="1"/>
  </si>
  <si>
    <t>第201回国会　文部科学委員会　第7号（令和2年5月15日（金曜日））</t>
  </si>
  <si>
    <t>所定内給与に基づく推計年収【千円】</t>
    <rPh sb="0" eb="3">
      <t>ショテイナイ</t>
    </rPh>
    <rPh sb="3" eb="5">
      <t>キュウヨ</t>
    </rPh>
    <rPh sb="6" eb="7">
      <t>モト</t>
    </rPh>
    <phoneticPr fontId="1"/>
  </si>
  <si>
    <t>https://www.e-stat.go.jp/stat-search/files?page=1&amp;layout=datalist&amp;toukei=00450091&amp;tstat=000001011429&amp;cycle=0&amp;tclass1=000001138086&amp;tclass2=000001138089&amp;tclass3=000001138090</t>
  </si>
  <si>
    <t>1
年齢階級別きまって支給する現金給与額、所定内給与額及び年間賞与その他特別給与額
（産業計・産業別）</t>
    <phoneticPr fontId="1"/>
  </si>
  <si>
    <t>各年期待費用便益（億円）</t>
    <rPh sb="0" eb="2">
      <t>カクネン</t>
    </rPh>
    <rPh sb="2" eb="4">
      <t>キタイ</t>
    </rPh>
    <rPh sb="4" eb="6">
      <t>ヒヨウ</t>
    </rPh>
    <rPh sb="6" eb="8">
      <t>ベンエキ</t>
    </rPh>
    <rPh sb="9" eb="11">
      <t>オクエン</t>
    </rPh>
    <phoneticPr fontId="1"/>
  </si>
  <si>
    <t>費用便益現在価値（億円）</t>
    <rPh sb="0" eb="2">
      <t>ヒヨウ</t>
    </rPh>
    <rPh sb="2" eb="4">
      <t>ベンエキ</t>
    </rPh>
    <rPh sb="4" eb="6">
      <t>ゲンザイ</t>
    </rPh>
    <rPh sb="6" eb="8">
      <t>カチ</t>
    </rPh>
    <rPh sb="9" eb="11">
      <t>オクエン</t>
    </rPh>
    <phoneticPr fontId="1"/>
  </si>
  <si>
    <t>なし</t>
    <phoneticPr fontId="1"/>
  </si>
  <si>
    <t>回帰分析のためのデータ</t>
    <rPh sb="0" eb="2">
      <t>カイキ</t>
    </rPh>
    <rPh sb="2" eb="4">
      <t>ブンセキ</t>
    </rPh>
    <phoneticPr fontId="1"/>
  </si>
  <si>
    <t>年間賞与その他特別給与額【千円】</t>
    <phoneticPr fontId="1"/>
  </si>
  <si>
    <t>説明変数</t>
  </si>
  <si>
    <t>年齢</t>
  </si>
  <si>
    <t>年齢の二乗</t>
  </si>
  <si>
    <t>年齢の三乗</t>
  </si>
  <si>
    <t>X 値 4</t>
  </si>
  <si>
    <t>X 値 5</t>
  </si>
  <si>
    <t>t4</t>
    <phoneticPr fontId="1"/>
  </si>
  <si>
    <t>t5</t>
  </si>
  <si>
    <t>年齢の四乗</t>
    <rPh sb="3" eb="4">
      <t>4</t>
    </rPh>
    <phoneticPr fontId="1"/>
  </si>
  <si>
    <t>年齢の五乗</t>
    <rPh sb="3" eb="4">
      <t>5</t>
    </rPh>
    <phoneticPr fontId="1"/>
  </si>
  <si>
    <t>基本推計</t>
    <phoneticPr fontId="1"/>
  </si>
  <si>
    <t>新卒初任給（円）</t>
    <phoneticPr fontId="1"/>
  </si>
  <si>
    <t>卒後就職者数（⼈）</t>
    <phoneticPr fontId="1"/>
  </si>
  <si>
    <t>（出所）「賃⾦構造基本統計調査」（2019 年，2010 年）および「学校基本調査」（2019 年，2010 年）</t>
    <phoneticPr fontId="1"/>
  </si>
  <si>
    <t>月あたり機会費用（億円）</t>
    <rPh sb="0" eb="1">
      <t>ツキ</t>
    </rPh>
    <rPh sb="4" eb="6">
      <t>キカイ</t>
    </rPh>
    <rPh sb="6" eb="8">
      <t>ヒヨウ</t>
    </rPh>
    <rPh sb="9" eb="11">
      <t>オクエン</t>
    </rPh>
    <phoneticPr fontId="1"/>
  </si>
  <si>
    <t>５ヶ月分放棄所得</t>
    <rPh sb="2" eb="3">
      <t>ゲツ</t>
    </rPh>
    <rPh sb="3" eb="4">
      <t>ブン</t>
    </rPh>
    <rPh sb="4" eb="6">
      <t>ホウキ</t>
    </rPh>
    <rPh sb="6" eb="8">
      <t>ショトク</t>
    </rPh>
    <phoneticPr fontId="1"/>
  </si>
  <si>
    <t>高卒を除く放棄所得（億円）</t>
    <rPh sb="0" eb="2">
      <t>コウソツ</t>
    </rPh>
    <rPh sb="3" eb="4">
      <t>ノゾ</t>
    </rPh>
    <rPh sb="7" eb="9">
      <t>ショトク</t>
    </rPh>
    <rPh sb="10" eb="11">
      <t>オク</t>
    </rPh>
    <rPh sb="11" eb="12">
      <t>エン</t>
    </rPh>
    <phoneticPr fontId="1"/>
  </si>
  <si>
    <t>月あたり機会費用（億円）</t>
    <rPh sb="0" eb="1">
      <t>ツキ</t>
    </rPh>
    <rPh sb="4" eb="6">
      <t>キカイ</t>
    </rPh>
    <rPh sb="6" eb="8">
      <t>ヒヨウ</t>
    </rPh>
    <rPh sb="9" eb="10">
      <t>オク</t>
    </rPh>
    <rPh sb="10" eb="11">
      <t>エン</t>
    </rPh>
    <phoneticPr fontId="1"/>
  </si>
  <si>
    <t xml:space="preserve">d) Dispatched worker from temporary labour agency  </t>
    <phoneticPr fontId="22"/>
  </si>
  <si>
    <t xml:space="preserve">b) Employee, excl. executive of company or corporation  </t>
    <phoneticPr fontId="22"/>
  </si>
  <si>
    <t xml:space="preserve">e) Not sure if the duration is specified  </t>
    <phoneticPr fontId="22"/>
  </si>
  <si>
    <t xml:space="preserve">c) Part-time worker, Arbeit (temporary worker)  </t>
    <phoneticPr fontId="22"/>
  </si>
  <si>
    <t xml:space="preserve">a) Engaged in work while attending school or housekeeping  </t>
    <phoneticPr fontId="22"/>
  </si>
  <si>
    <t>Unemployment rate (%)</t>
    <phoneticPr fontId="22"/>
  </si>
  <si>
    <t>完全失業率</t>
    <rPh sb="0" eb="1">
      <t>カン</t>
    </rPh>
    <rPh sb="1" eb="2">
      <t>ゼン</t>
    </rPh>
    <rPh sb="2" eb="3">
      <t>シツ</t>
    </rPh>
    <rPh sb="3" eb="4">
      <t>ギョウ</t>
    </rPh>
    <rPh sb="4" eb="5">
      <t>リツ</t>
    </rPh>
    <phoneticPr fontId="22"/>
  </si>
  <si>
    <t>01</t>
  </si>
  <si>
    <t xml:space="preserve">            </t>
  </si>
  <si>
    <t>00101</t>
  </si>
  <si>
    <t>Labour force participation rate (%)</t>
    <phoneticPr fontId="22"/>
  </si>
  <si>
    <t>労働力人口比率</t>
    <rPh sb="0" eb="3">
      <t>ロウドウリョク</t>
    </rPh>
    <rPh sb="3" eb="5">
      <t>ジンコウ</t>
    </rPh>
    <rPh sb="5" eb="7">
      <t>ヒリツ</t>
    </rPh>
    <phoneticPr fontId="22"/>
  </si>
  <si>
    <t>Other</t>
    <phoneticPr fontId="22"/>
  </si>
  <si>
    <t>その他</t>
    <rPh sb="2" eb="3">
      <t>タ</t>
    </rPh>
    <phoneticPr fontId="22"/>
  </si>
  <si>
    <t>Housekeeping</t>
    <phoneticPr fontId="22"/>
  </si>
  <si>
    <t>家事</t>
    <rPh sb="0" eb="2">
      <t>カジ</t>
    </rPh>
    <phoneticPr fontId="22"/>
  </si>
  <si>
    <t>Attending school</t>
    <phoneticPr fontId="22"/>
  </si>
  <si>
    <t>通学</t>
    <rPh sb="0" eb="2">
      <t>ツウガク</t>
    </rPh>
    <phoneticPr fontId="22"/>
  </si>
  <si>
    <t>Not in labour force</t>
    <phoneticPr fontId="22"/>
  </si>
  <si>
    <t>非労働力人口</t>
    <rPh sb="0" eb="1">
      <t>ヒ</t>
    </rPh>
    <rPh sb="1" eb="4">
      <t>ロウドウリョク</t>
    </rPh>
    <rPh sb="4" eb="6">
      <t>ジンコウ</t>
    </rPh>
    <phoneticPr fontId="22"/>
  </si>
  <si>
    <t>Unemployed person</t>
    <phoneticPr fontId="22"/>
  </si>
  <si>
    <t>完全失業者</t>
    <rPh sb="0" eb="2">
      <t>カンゼン</t>
    </rPh>
    <rPh sb="2" eb="4">
      <t>シツギョウ</t>
    </rPh>
    <rPh sb="4" eb="5">
      <t>シャ</t>
    </rPh>
    <phoneticPr fontId="22"/>
  </si>
  <si>
    <t>Government employee</t>
    <phoneticPr fontId="22"/>
  </si>
  <si>
    <t>官公</t>
    <rPh sb="0" eb="2">
      <t>カンコウ</t>
    </rPh>
    <phoneticPr fontId="22"/>
  </si>
  <si>
    <t>persons or more</t>
    <phoneticPr fontId="22"/>
  </si>
  <si>
    <t>1000人以上</t>
    <rPh sb="4" eb="5">
      <t>ニン</t>
    </rPh>
    <rPh sb="5" eb="7">
      <t>イジョウ</t>
    </rPh>
    <phoneticPr fontId="22"/>
  </si>
  <si>
    <t>persons</t>
    <phoneticPr fontId="22"/>
  </si>
  <si>
    <t>500～999人</t>
    <rPh sb="7" eb="8">
      <t>ニン</t>
    </rPh>
    <phoneticPr fontId="22"/>
  </si>
  <si>
    <t>500人以上</t>
    <rPh sb="3" eb="4">
      <t>ニン</t>
    </rPh>
    <rPh sb="4" eb="6">
      <t>イジョウ</t>
    </rPh>
    <phoneticPr fontId="22"/>
  </si>
  <si>
    <t>100～499人</t>
    <rPh sb="7" eb="8">
      <t>ニン</t>
    </rPh>
    <phoneticPr fontId="22"/>
  </si>
  <si>
    <t>30～99人</t>
    <rPh sb="5" eb="6">
      <t>ニン</t>
    </rPh>
    <phoneticPr fontId="22"/>
  </si>
  <si>
    <t>30人以上</t>
    <rPh sb="2" eb="3">
      <t>ニン</t>
    </rPh>
    <rPh sb="3" eb="5">
      <t>イジョウ</t>
    </rPh>
    <phoneticPr fontId="22"/>
  </si>
  <si>
    <t>10～29人</t>
    <rPh sb="5" eb="6">
      <t>ニン</t>
    </rPh>
    <phoneticPr fontId="22"/>
  </si>
  <si>
    <t>5～9人</t>
    <rPh sb="3" eb="4">
      <t>ニン</t>
    </rPh>
    <phoneticPr fontId="22"/>
  </si>
  <si>
    <t>5～29人</t>
    <rPh sb="4" eb="5">
      <t>ニン</t>
    </rPh>
    <phoneticPr fontId="22"/>
  </si>
  <si>
    <t>1～4人</t>
    <rPh sb="3" eb="4">
      <t>ニン</t>
    </rPh>
    <phoneticPr fontId="22"/>
  </si>
  <si>
    <t>1～29人</t>
    <rPh sb="4" eb="5">
      <t>ニン</t>
    </rPh>
    <phoneticPr fontId="22"/>
  </si>
  <si>
    <t>Employee</t>
    <phoneticPr fontId="22"/>
  </si>
  <si>
    <t>雇用者</t>
    <rPh sb="0" eb="3">
      <t>コヨウシャ</t>
    </rPh>
    <phoneticPr fontId="22"/>
  </si>
  <si>
    <t>Family worker</t>
    <phoneticPr fontId="22"/>
  </si>
  <si>
    <t>家族従業者</t>
    <rPh sb="0" eb="2">
      <t>カゾク</t>
    </rPh>
    <rPh sb="2" eb="5">
      <t>ジュウギョウシャ</t>
    </rPh>
    <phoneticPr fontId="22"/>
  </si>
  <si>
    <t>Self-employed worker</t>
    <phoneticPr fontId="22"/>
  </si>
  <si>
    <t>自営業主</t>
    <rPh sb="0" eb="2">
      <t>ジエイ</t>
    </rPh>
    <rPh sb="2" eb="4">
      <t>ギョウシュ</t>
    </rPh>
    <phoneticPr fontId="22"/>
  </si>
  <si>
    <t>Non-agricultural industries</t>
    <phoneticPr fontId="22"/>
  </si>
  <si>
    <t>非農林業</t>
    <rPh sb="0" eb="1">
      <t>ヒ</t>
    </rPh>
    <rPh sb="1" eb="4">
      <t>ノウリンギョウ</t>
    </rPh>
    <phoneticPr fontId="22"/>
  </si>
  <si>
    <t>Agriculture and forestry</t>
    <phoneticPr fontId="22"/>
  </si>
  <si>
    <t>農業，林業</t>
    <rPh sb="0" eb="2">
      <t>ノウギョウ</t>
    </rPh>
    <rPh sb="3" eb="5">
      <t>リンギョウ</t>
    </rPh>
    <phoneticPr fontId="22"/>
  </si>
  <si>
    <r>
      <t xml:space="preserve">雇用契約期間の定めがあるかわからない        </t>
    </r>
    <r>
      <rPr>
        <sz val="10"/>
        <rFont val="Times New Roman"/>
        <family val="1"/>
      </rPr>
      <t>e)</t>
    </r>
    <rPh sb="0" eb="2">
      <t>コヨウ</t>
    </rPh>
    <rPh sb="2" eb="4">
      <t>ケイヤク</t>
    </rPh>
    <rPh sb="4" eb="6">
      <t>キカン</t>
    </rPh>
    <rPh sb="7" eb="8">
      <t>サダ</t>
    </rPh>
    <phoneticPr fontId="22"/>
  </si>
  <si>
    <t>Not knowing the duration</t>
  </si>
  <si>
    <t>期間がわからない</t>
    <phoneticPr fontId="22"/>
  </si>
  <si>
    <t>-</t>
  </si>
  <si>
    <t>Over 5 years</t>
  </si>
  <si>
    <t>5年超</t>
    <phoneticPr fontId="22"/>
  </si>
  <si>
    <t>More than 3 years up to 5 years</t>
  </si>
  <si>
    <t>3年超5年以下</t>
    <phoneticPr fontId="22"/>
  </si>
  <si>
    <t>More than 1 year up to 3 years</t>
  </si>
  <si>
    <t>1年超3年以下</t>
    <phoneticPr fontId="22"/>
  </si>
  <si>
    <t>More than 6 months up to 1 year</t>
  </si>
  <si>
    <t>6か月超1年以下</t>
    <phoneticPr fontId="22"/>
  </si>
  <si>
    <t>More than 3 months up to 6 months</t>
  </si>
  <si>
    <t>3か月超6か月以下</t>
    <phoneticPr fontId="22"/>
  </si>
  <si>
    <t>1 month or more up to 3 months</t>
  </si>
  <si>
    <t>1か月以上3か月以下</t>
    <phoneticPr fontId="22"/>
  </si>
  <si>
    <t>Less than 1 month</t>
  </si>
  <si>
    <t>1か月未満</t>
    <phoneticPr fontId="22"/>
  </si>
  <si>
    <t>Limited duration contract</t>
  </si>
  <si>
    <t>有期の契約</t>
    <rPh sb="0" eb="2">
      <t>ユウキ</t>
    </rPh>
    <rPh sb="3" eb="5">
      <t>ケイヤク</t>
    </rPh>
    <phoneticPr fontId="22"/>
  </si>
  <si>
    <t>Indefinite duration contract</t>
  </si>
  <si>
    <t>無期の契約</t>
    <rPh sb="0" eb="2">
      <t>ムキ</t>
    </rPh>
    <rPh sb="3" eb="5">
      <t>ケイヤク</t>
    </rPh>
    <phoneticPr fontId="22"/>
  </si>
  <si>
    <t>(Duration of employment contract)</t>
    <phoneticPr fontId="22"/>
  </si>
  <si>
    <t>（雇用契約期間）</t>
    <rPh sb="1" eb="3">
      <t>コヨウ</t>
    </rPh>
    <rPh sb="3" eb="5">
      <t>ケイヤク</t>
    </rPh>
    <rPh sb="5" eb="7">
      <t>キカン</t>
    </rPh>
    <phoneticPr fontId="22"/>
  </si>
  <si>
    <t>Other</t>
  </si>
  <si>
    <t>Entrusted employee</t>
  </si>
  <si>
    <t>嘱託</t>
    <rPh sb="0" eb="2">
      <t>ショクタク</t>
    </rPh>
    <phoneticPr fontId="22"/>
  </si>
  <si>
    <t xml:space="preserve">Contract employee </t>
  </si>
  <si>
    <t>契約社員</t>
    <rPh sb="0" eb="2">
      <t>ケイヤク</t>
    </rPh>
    <rPh sb="2" eb="4">
      <t>シャイン</t>
    </rPh>
    <phoneticPr fontId="22"/>
  </si>
  <si>
    <r>
      <t xml:space="preserve">労働者派遣事業所の派遣社員        </t>
    </r>
    <r>
      <rPr>
        <sz val="10"/>
        <rFont val="Times New Roman"/>
        <family val="1"/>
      </rPr>
      <t>d)</t>
    </r>
    <rPh sb="0" eb="2">
      <t>ロウドウ</t>
    </rPh>
    <rPh sb="2" eb="3">
      <t>シャ</t>
    </rPh>
    <rPh sb="3" eb="5">
      <t>ハケン</t>
    </rPh>
    <rPh sb="5" eb="8">
      <t>ジギョウショ</t>
    </rPh>
    <rPh sb="9" eb="11">
      <t>ハケン</t>
    </rPh>
    <rPh sb="11" eb="13">
      <t>シャイン</t>
    </rPh>
    <phoneticPr fontId="22"/>
  </si>
  <si>
    <t>Arbeit (temporary worker)</t>
  </si>
  <si>
    <t>アルバイト</t>
    <phoneticPr fontId="22"/>
  </si>
  <si>
    <t>Part-time worker</t>
  </si>
  <si>
    <t>パート</t>
    <phoneticPr fontId="22"/>
  </si>
  <si>
    <t>c)</t>
    <phoneticPr fontId="22"/>
  </si>
  <si>
    <t>パート・アルバイト</t>
    <phoneticPr fontId="22"/>
  </si>
  <si>
    <t>非正規就業率</t>
    <rPh sb="0" eb="3">
      <t>ヒセイキ</t>
    </rPh>
    <rPh sb="3" eb="6">
      <t>シュウギョウリツ</t>
    </rPh>
    <phoneticPr fontId="22"/>
  </si>
  <si>
    <t>Non-regular employee</t>
    <phoneticPr fontId="22"/>
  </si>
  <si>
    <t>非正規の職員・従業員</t>
    <rPh sb="0" eb="1">
      <t>ヒ</t>
    </rPh>
    <rPh sb="1" eb="3">
      <t>セイキ</t>
    </rPh>
    <rPh sb="4" eb="6">
      <t>ショクイン</t>
    </rPh>
    <rPh sb="7" eb="10">
      <t>ジュウギョウイン</t>
    </rPh>
    <phoneticPr fontId="22"/>
  </si>
  <si>
    <t>正規就業率（自営・家事・役員含む）</t>
    <rPh sb="0" eb="2">
      <t>セイキ</t>
    </rPh>
    <rPh sb="2" eb="5">
      <t>シュウギョウリツ</t>
    </rPh>
    <rPh sb="6" eb="8">
      <t>ジエイ</t>
    </rPh>
    <rPh sb="9" eb="11">
      <t>カジ</t>
    </rPh>
    <rPh sb="12" eb="14">
      <t>ヤクイン</t>
    </rPh>
    <rPh sb="14" eb="15">
      <t>フク</t>
    </rPh>
    <phoneticPr fontId="22"/>
  </si>
  <si>
    <t>Regular employee</t>
    <phoneticPr fontId="22"/>
  </si>
  <si>
    <t>正規の職員・従業員</t>
    <rPh sb="0" eb="2">
      <t>セイキ</t>
    </rPh>
    <rPh sb="3" eb="5">
      <t>ショクイン</t>
    </rPh>
    <rPh sb="6" eb="9">
      <t>ジュウギョウイン</t>
    </rPh>
    <phoneticPr fontId="22"/>
  </si>
  <si>
    <t>b)</t>
    <phoneticPr fontId="22"/>
  </si>
  <si>
    <t>役員を除く雇用者</t>
    <rPh sb="0" eb="2">
      <t>ヤクイン</t>
    </rPh>
    <rPh sb="3" eb="4">
      <t>ノゾ</t>
    </rPh>
    <rPh sb="5" eb="8">
      <t>コヨウシャ</t>
    </rPh>
    <phoneticPr fontId="22"/>
  </si>
  <si>
    <t>Executive of company or corporation</t>
    <phoneticPr fontId="22"/>
  </si>
  <si>
    <t>役員</t>
    <phoneticPr fontId="22"/>
  </si>
  <si>
    <t>Doing piecework at home</t>
    <phoneticPr fontId="22"/>
  </si>
  <si>
    <t>内職者</t>
    <rPh sb="0" eb="2">
      <t>ナイショク</t>
    </rPh>
    <rPh sb="2" eb="3">
      <t>シャ</t>
    </rPh>
    <phoneticPr fontId="22"/>
  </si>
  <si>
    <t>Ordinary without employee</t>
    <phoneticPr fontId="22"/>
  </si>
  <si>
    <t>一般雇無業主</t>
    <rPh sb="0" eb="2">
      <t>イッパン</t>
    </rPh>
    <rPh sb="2" eb="3">
      <t>コヨウ</t>
    </rPh>
    <rPh sb="3" eb="4">
      <t>ナシ</t>
    </rPh>
    <rPh sb="4" eb="6">
      <t>ギョウシュ</t>
    </rPh>
    <phoneticPr fontId="22"/>
  </si>
  <si>
    <t>Without employee</t>
    <phoneticPr fontId="22"/>
  </si>
  <si>
    <t>雇無業主</t>
    <rPh sb="0" eb="1">
      <t>コヨウ</t>
    </rPh>
    <rPh sb="1" eb="2">
      <t>ナシ</t>
    </rPh>
    <rPh sb="2" eb="4">
      <t>ギョウシュ</t>
    </rPh>
    <phoneticPr fontId="22"/>
  </si>
  <si>
    <t>With employee</t>
    <phoneticPr fontId="22"/>
  </si>
  <si>
    <t>雇有業主</t>
    <rPh sb="0" eb="1">
      <t>コヨウ</t>
    </rPh>
    <rPh sb="1" eb="2">
      <t>ユウ</t>
    </rPh>
    <rPh sb="2" eb="4">
      <t>ギョウシュ</t>
    </rPh>
    <phoneticPr fontId="22"/>
  </si>
  <si>
    <t>Not at work</t>
    <phoneticPr fontId="22"/>
  </si>
  <si>
    <t>休業者</t>
    <rPh sb="0" eb="3">
      <t>キュウギョウシャ</t>
    </rPh>
    <phoneticPr fontId="22"/>
  </si>
  <si>
    <r>
      <t>通学・家事などのかたわらに仕事</t>
    </r>
    <r>
      <rPr>
        <sz val="10"/>
        <rFont val="Times New Roman"/>
        <family val="1"/>
      </rPr>
      <t xml:space="preserve">        a)</t>
    </r>
    <rPh sb="0" eb="2">
      <t>ツウガク</t>
    </rPh>
    <rPh sb="3" eb="5">
      <t>カジ</t>
    </rPh>
    <rPh sb="13" eb="15">
      <t>シゴト</t>
    </rPh>
    <phoneticPr fontId="22"/>
  </si>
  <si>
    <t>Engaged mainly in work</t>
    <phoneticPr fontId="22"/>
  </si>
  <si>
    <t>主に仕事</t>
    <rPh sb="0" eb="1">
      <t>オモ</t>
    </rPh>
    <rPh sb="2" eb="4">
      <t>シゴト</t>
    </rPh>
    <phoneticPr fontId="22"/>
  </si>
  <si>
    <t>At work</t>
    <phoneticPr fontId="22"/>
  </si>
  <si>
    <t>従業者</t>
    <rPh sb="0" eb="2">
      <t>ジュウギョウ</t>
    </rPh>
    <rPh sb="2" eb="3">
      <t>シャ</t>
    </rPh>
    <phoneticPr fontId="22"/>
  </si>
  <si>
    <t>Employed person</t>
    <phoneticPr fontId="22"/>
  </si>
  <si>
    <t>就業者</t>
    <rPh sb="0" eb="3">
      <t>シュウギョウシャ</t>
    </rPh>
    <phoneticPr fontId="22"/>
  </si>
  <si>
    <t>Labour force</t>
    <phoneticPr fontId="22"/>
  </si>
  <si>
    <t>労働力人口</t>
    <rPh sb="0" eb="3">
      <t>ロウドウリョク</t>
    </rPh>
    <rPh sb="3" eb="5">
      <t>ジンコウ</t>
    </rPh>
    <phoneticPr fontId="22"/>
  </si>
  <si>
    <t>Population aged 15 years old and over</t>
    <phoneticPr fontId="22"/>
  </si>
  <si>
    <t>15歳以上人口</t>
    <rPh sb="2" eb="3">
      <t>サイ</t>
    </rPh>
    <rPh sb="3" eb="5">
      <t>イジョウ</t>
    </rPh>
    <rPh sb="5" eb="7">
      <t>ジンコウ</t>
    </rPh>
    <phoneticPr fontId="22"/>
  </si>
  <si>
    <t>years old</t>
  </si>
  <si>
    <t>Total</t>
    <phoneticPr fontId="22"/>
  </si>
  <si>
    <t>years old 
and over</t>
    <phoneticPr fontId="22"/>
  </si>
  <si>
    <t>Labour force status, Agriculture and forestry or 
non-agricultural industries, Status in employment, etc.</t>
    <phoneticPr fontId="22"/>
  </si>
  <si>
    <t>70歳以上</t>
    <rPh sb="2" eb="5">
      <t>サイイジョウ</t>
    </rPh>
    <rPh sb="3" eb="5">
      <t>イジョウ</t>
    </rPh>
    <phoneticPr fontId="22"/>
  </si>
  <si>
    <t>65～69歳</t>
    <rPh sb="5" eb="6">
      <t>サイ</t>
    </rPh>
    <phoneticPr fontId="22"/>
  </si>
  <si>
    <t>総　　数</t>
    <rPh sb="0" eb="4">
      <t>ソウスウ</t>
    </rPh>
    <phoneticPr fontId="22"/>
  </si>
  <si>
    <t>18・19歳</t>
    <rPh sb="5" eb="6">
      <t>サイ</t>
    </rPh>
    <phoneticPr fontId="22"/>
  </si>
  <si>
    <t>15～17歳</t>
    <rPh sb="5" eb="6">
      <t>サイ</t>
    </rPh>
    <phoneticPr fontId="22"/>
  </si>
  <si>
    <r>
      <t xml:space="preserve">65 歳 以 上                </t>
    </r>
    <r>
      <rPr>
        <sz val="10"/>
        <rFont val="Times New Roman"/>
        <family val="1"/>
      </rPr>
      <t>years old and over</t>
    </r>
    <phoneticPr fontId="22"/>
  </si>
  <si>
    <t>60～64歳</t>
    <rPh sb="5" eb="6">
      <t>サイ</t>
    </rPh>
    <phoneticPr fontId="22"/>
  </si>
  <si>
    <t>55～59歳</t>
    <rPh sb="5" eb="6">
      <t>サイ</t>
    </rPh>
    <phoneticPr fontId="22"/>
  </si>
  <si>
    <t>50～54歳</t>
    <rPh sb="5" eb="6">
      <t>サイ</t>
    </rPh>
    <phoneticPr fontId="22"/>
  </si>
  <si>
    <t>45～49歳</t>
    <rPh sb="5" eb="6">
      <t>サイ</t>
    </rPh>
    <phoneticPr fontId="22"/>
  </si>
  <si>
    <t>40～44歳</t>
    <rPh sb="5" eb="6">
      <t>サイ</t>
    </rPh>
    <phoneticPr fontId="22"/>
  </si>
  <si>
    <t>35～39歳</t>
    <rPh sb="5" eb="6">
      <t>サイ</t>
    </rPh>
    <phoneticPr fontId="22"/>
  </si>
  <si>
    <t>30～34歳</t>
    <rPh sb="5" eb="6">
      <t>サイ</t>
    </rPh>
    <phoneticPr fontId="22"/>
  </si>
  <si>
    <t>25～29歳</t>
    <rPh sb="5" eb="6">
      <t>サイ</t>
    </rPh>
    <phoneticPr fontId="22"/>
  </si>
  <si>
    <t>20～24 歳</t>
    <rPh sb="6" eb="7">
      <t>サイ</t>
    </rPh>
    <phoneticPr fontId="22"/>
  </si>
  <si>
    <t>years old</t>
    <phoneticPr fontId="22"/>
  </si>
  <si>
    <t>15  ～  19 歳</t>
    <rPh sb="10" eb="11">
      <t>サイ</t>
    </rPh>
    <phoneticPr fontId="22"/>
  </si>
  <si>
    <t>就業状態，農林業・非農林業， 
従業上の地位等</t>
    <phoneticPr fontId="22"/>
  </si>
  <si>
    <t>(Ten thousand persons)</t>
  </si>
  <si>
    <t>（万人）</t>
    <rPh sb="1" eb="3">
      <t>マンニン</t>
    </rPh>
    <phoneticPr fontId="22"/>
  </si>
  <si>
    <t>2019 Annual Average</t>
    <phoneticPr fontId="22"/>
  </si>
  <si>
    <r>
      <t xml:space="preserve">number of persons engaged in enterprise and age group  </t>
    </r>
    <r>
      <rPr>
        <sz val="16"/>
        <rFont val="ＭＳ Ｐ明朝"/>
        <family val="1"/>
        <charset val="128"/>
      </rPr>
      <t>－</t>
    </r>
    <r>
      <rPr>
        <sz val="16"/>
        <rFont val="Times New Roman"/>
        <family val="1"/>
      </rPr>
      <t xml:space="preserve"> Both sexes </t>
    </r>
    <r>
      <rPr>
        <sz val="16"/>
        <rFont val="ＭＳ Ｐ明朝"/>
        <family val="1"/>
        <charset val="128"/>
      </rPr>
      <t>－</t>
    </r>
    <phoneticPr fontId="22"/>
  </si>
  <si>
    <t xml:space="preserve">agriculture and forestry or non-agricultural industries, </t>
    <phoneticPr fontId="22"/>
  </si>
  <si>
    <t>2019年平均</t>
    <phoneticPr fontId="22"/>
  </si>
  <si>
    <t>status in employment, type of employment, duration of employment contract,</t>
    <phoneticPr fontId="22"/>
  </si>
  <si>
    <t xml:space="preserve">Table I-B-1   Population aged 15 years old and over by labour force status, </t>
    <phoneticPr fontId="22"/>
  </si>
  <si>
    <t>農林業・非農林業・従業者規模，年齢階級別15歳以上人口 －男女計－</t>
    <rPh sb="15" eb="17">
      <t>ネンレイ</t>
    </rPh>
    <rPh sb="17" eb="19">
      <t>カイキュウ</t>
    </rPh>
    <rPh sb="19" eb="20">
      <t>ベツ</t>
    </rPh>
    <rPh sb="22" eb="23">
      <t>サイ</t>
    </rPh>
    <rPh sb="23" eb="25">
      <t>イジョウ</t>
    </rPh>
    <rPh sb="25" eb="27">
      <t>ジンコウ</t>
    </rPh>
    <phoneticPr fontId="22"/>
  </si>
  <si>
    <t>Ⅰ－Ｂ－第１表   就業状態・従業上の地位・雇用形態・雇用契約期間・</t>
    <rPh sb="4" eb="5">
      <t>ダイ</t>
    </rPh>
    <rPh sb="6" eb="7">
      <t>ヒョウ</t>
    </rPh>
    <rPh sb="10" eb="12">
      <t>シュウギョウ</t>
    </rPh>
    <rPh sb="12" eb="14">
      <t>ジョウタイ</t>
    </rPh>
    <rPh sb="15" eb="17">
      <t>ジュウギョウ</t>
    </rPh>
    <rPh sb="17" eb="18">
      <t>ジョウ</t>
    </rPh>
    <rPh sb="19" eb="21">
      <t>チイ</t>
    </rPh>
    <rPh sb="22" eb="24">
      <t>コヨウ</t>
    </rPh>
    <rPh sb="24" eb="26">
      <t>ケイタイ</t>
    </rPh>
    <rPh sb="27" eb="29">
      <t>コヨウ</t>
    </rPh>
    <rPh sb="29" eb="31">
      <t>ケイヤク</t>
    </rPh>
    <rPh sb="31" eb="33">
      <t>キカン</t>
    </rPh>
    <phoneticPr fontId="22"/>
  </si>
  <si>
    <t>雇用者比率</t>
    <rPh sb="0" eb="3">
      <t>コヨウシャ</t>
    </rPh>
    <rPh sb="3" eb="5">
      <t>ヒリツ</t>
    </rPh>
    <phoneticPr fontId="1"/>
  </si>
  <si>
    <t>９月入学政策の収益率計算</t>
  </si>
  <si>
    <t>■　前提</t>
  </si>
  <si>
    <t>・Nakamuro et al により計算された限界収益率を、すべての年齢に一律に適用。実際の便益は年齢によって異なる可能性</t>
  </si>
  <si>
    <t>　　　２ヶ月の学習により追加された知識が年齢で減衰するのあれば収益率はむしろ過小推計。</t>
  </si>
  <si>
    <t>・機会費用は、短大・高専・大学以上を卒業の場合のみ５ヶ月分発生とした</t>
  </si>
  <si>
    <t>・大卒・大学院卒の区別は就職の遅れによる機会費用でのみ考慮（データ不足による）</t>
  </si>
  <si>
    <t>・就業における定年は６５歳とした。</t>
  </si>
  <si>
    <t>・４－６月入試、９月入学への移行により１－３月の学習内容が増えるのは、2022年卒業予定の高校生以降と仮定(2021年卒業予定の高校生は１－３月で、従来の教育課程の遅れをキャッチアップするのみと想定）</t>
  </si>
  <si>
    <t>・９月入学制度開始による財政負担は０年に発生し、便益は１年後以降発生すると仮定。</t>
  </si>
  <si>
    <t>■　手順の概要</t>
  </si>
  <si>
    <t>・苅谷データから、５ヶ月分の機会費用を引用</t>
  </si>
  <si>
    <t>・中室データから、１年あたりの学校教育の平均限界収益率を引用</t>
  </si>
  <si>
    <t>年齢階級別きまって支給する現金給与額、所定内給与額及び年間賞与その他特別給与額</t>
  </si>
  <si>
    <t>（産業計・産業別）"男女計　企業規模計</t>
  </si>
  <si>
    <t>２．所定内給与に基づく推計年収【千円】＝所定内給与額【千円】ｘ１２＋年間賞与その他特別給与額【千円】で計算</t>
  </si>
  <si>
    <t>３．回帰分析のためのデータを整備</t>
  </si>
  <si>
    <t>仮定</t>
  </si>
  <si>
    <t>・１年の学校教育の限界収益率はNakamuro et al 2017より9.3%とする。</t>
  </si>
  <si>
    <t>・学習内容の増加による収益は、22年高校卒以降、一律に発生すると考える（卒業年別推計利得）。</t>
  </si>
  <si>
    <t>・各コホートに生じる将来の便益をすべてのコホートについて合計＝累積便益列（学歴別）</t>
  </si>
  <si>
    <t>・学歴ごとの累積便益に各学歴別卒業人数を乗じて合計＝累積便益合計列</t>
  </si>
  <si>
    <t>・各年費用便益の列を構築。便益は累積便益と同一。</t>
  </si>
  <si>
    <t>・費用便益現在価値列を構築。割引係数を変化させて純現在価値がゼロになる値をゴールシークする。</t>
  </si>
  <si>
    <t>https://www.stat.go.jp/data/roudou/report/2018/index.html</t>
  </si>
  <si>
    <t>・短大・高専卒後就職、大卒・大学院卒後就職の場合には、５ヶ月就職が遅れることによる機会費用を計上。</t>
  </si>
  <si>
    <t>★結果まとめ</t>
  </si>
  <si>
    <t>　　説明変数　t1, t2, t3, t4, t5 = 年齢、年齢の二乗、三乗、四乗、五乗</t>
    <rPh sb="40" eb="41">
      <t>ヨン</t>
    </rPh>
    <rPh sb="41" eb="42">
      <t>ジョウ</t>
    </rPh>
    <rPh sb="43" eb="45">
      <t>ゴジョウ</t>
    </rPh>
    <phoneticPr fontId="1"/>
  </si>
  <si>
    <t>添付ファイルで労働力調査シートで赤マークした箇所</t>
  </si>
  <si>
    <t>高校卒業後就職者への効果を考慮</t>
    <rPh sb="0" eb="2">
      <t>コウコウ</t>
    </rPh>
    <rPh sb="2" eb="5">
      <t>ソツギョウゴ</t>
    </rPh>
    <rPh sb="5" eb="7">
      <t>シュウショク</t>
    </rPh>
    <rPh sb="7" eb="8">
      <t>シャ</t>
    </rPh>
    <rPh sb="10" eb="12">
      <t>コウカ</t>
    </rPh>
    <rPh sb="13" eb="15">
      <t>コウリョ</t>
    </rPh>
    <phoneticPr fontId="1"/>
  </si>
  <si>
    <t>定義＝（正規労働者（自営・家事・役員含む）＋非正規労働者）／（１５歳以上人口－通学による非労働力人口）</t>
    <rPh sb="0" eb="2">
      <t>テイギ</t>
    </rPh>
    <rPh sb="4" eb="6">
      <t>セイキ</t>
    </rPh>
    <rPh sb="6" eb="9">
      <t>ロウドウシャ</t>
    </rPh>
    <rPh sb="10" eb="12">
      <t>ジエイ</t>
    </rPh>
    <rPh sb="13" eb="15">
      <t>カジ</t>
    </rPh>
    <rPh sb="16" eb="18">
      <t>ヤクイン</t>
    </rPh>
    <rPh sb="18" eb="19">
      <t>フク</t>
    </rPh>
    <rPh sb="22" eb="25">
      <t>ヒセイキ</t>
    </rPh>
    <rPh sb="25" eb="28">
      <t>ロウドウシャ</t>
    </rPh>
    <rPh sb="33" eb="34">
      <t>サイ</t>
    </rPh>
    <rPh sb="34" eb="36">
      <t>イジョウ</t>
    </rPh>
    <rPh sb="36" eb="38">
      <t>ジンコウ</t>
    </rPh>
    <rPh sb="39" eb="41">
      <t>ツウガク</t>
    </rPh>
    <rPh sb="44" eb="47">
      <t>ヒロウドウ</t>
    </rPh>
    <rPh sb="47" eb="48">
      <t>リョク</t>
    </rPh>
    <rPh sb="48" eb="50">
      <t>ジンコウ</t>
    </rPh>
    <phoneticPr fontId="1"/>
  </si>
  <si>
    <t>（下に進むほど、より厳しい条件を課して計算している）</t>
    <rPh sb="1" eb="2">
      <t>シタ</t>
    </rPh>
    <rPh sb="3" eb="4">
      <t>スス</t>
    </rPh>
    <rPh sb="10" eb="11">
      <t>キビ</t>
    </rPh>
    <rPh sb="13" eb="15">
      <t>ジョウケン</t>
    </rPh>
    <rPh sb="16" eb="17">
      <t>カ</t>
    </rPh>
    <rPh sb="19" eb="21">
      <t>ケイサン</t>
    </rPh>
    <phoneticPr fontId="1"/>
  </si>
  <si>
    <t>大学入試を４－６月に、入学を９月にすることの内部収益率推計結果</t>
    <rPh sb="22" eb="24">
      <t>ナイブ</t>
    </rPh>
    <rPh sb="24" eb="27">
      <t>シュウエキリツ</t>
    </rPh>
    <rPh sb="27" eb="29">
      <t>スイケイ</t>
    </rPh>
    <phoneticPr fontId="1"/>
  </si>
  <si>
    <t>内部収益率推計値</t>
    <rPh sb="0" eb="2">
      <t>ナイブ</t>
    </rPh>
    <rPh sb="2" eb="5">
      <t>シュウエキリツ</t>
    </rPh>
    <rPh sb="5" eb="8">
      <t>スイケイチ</t>
    </rPh>
    <phoneticPr fontId="1"/>
  </si>
  <si>
    <t>推薦入学による大学進学者への効果を考慮</t>
    <rPh sb="0" eb="2">
      <t>スイセン</t>
    </rPh>
    <rPh sb="2" eb="4">
      <t>ニュウガク</t>
    </rPh>
    <rPh sb="7" eb="9">
      <t>ダイガク</t>
    </rPh>
    <rPh sb="9" eb="11">
      <t>シンガク</t>
    </rPh>
    <rPh sb="11" eb="12">
      <t>シャ</t>
    </rPh>
    <rPh sb="14" eb="16">
      <t>コウカ</t>
    </rPh>
    <rPh sb="17" eb="19">
      <t>コウリョ</t>
    </rPh>
    <phoneticPr fontId="1"/>
  </si>
  <si>
    <t>第１近似推計</t>
    <rPh sb="0" eb="1">
      <t>ダイ</t>
    </rPh>
    <rPh sb="2" eb="4">
      <t>キンジ</t>
    </rPh>
    <rPh sb="4" eb="6">
      <t>スイケイ</t>
    </rPh>
    <phoneticPr fontId="1"/>
  </si>
  <si>
    <t>第２近似推計</t>
    <rPh sb="0" eb="1">
      <t>ダイ</t>
    </rPh>
    <rPh sb="2" eb="4">
      <t>キンジ</t>
    </rPh>
    <rPh sb="4" eb="6">
      <t>スイケイ</t>
    </rPh>
    <phoneticPr fontId="1"/>
  </si>
  <si>
    <t>第３近似推計</t>
    <rPh sb="0" eb="1">
      <t>ダイ</t>
    </rPh>
    <rPh sb="2" eb="4">
      <t>キンジ</t>
    </rPh>
    <rPh sb="4" eb="6">
      <t>スイケイ</t>
    </rPh>
    <phoneticPr fontId="1"/>
  </si>
  <si>
    <t>第４近似推計</t>
    <rPh sb="0" eb="1">
      <t>ダイ</t>
    </rPh>
    <rPh sb="2" eb="4">
      <t>キンジ</t>
    </rPh>
    <rPh sb="4" eb="6">
      <t>スイケイ</t>
    </rPh>
    <phoneticPr fontId="1"/>
  </si>
  <si>
    <t>第５近似推計</t>
    <rPh sb="0" eb="1">
      <t>ダイ</t>
    </rPh>
    <rPh sb="2" eb="4">
      <t>キンジ</t>
    </rPh>
    <rPh sb="4" eb="6">
      <t>スイケイ</t>
    </rPh>
    <phoneticPr fontId="1"/>
  </si>
  <si>
    <t>★第１近似推計</t>
    <phoneticPr fontId="1"/>
  </si>
  <si>
    <t>★第２近似推計</t>
    <phoneticPr fontId="1"/>
  </si>
  <si>
    <t>★第３近似推計</t>
    <phoneticPr fontId="1"/>
  </si>
  <si>
    <t>★第４近似推計</t>
    <phoneticPr fontId="1"/>
  </si>
  <si>
    <t>★第５近似推計</t>
    <phoneticPr fontId="1"/>
  </si>
  <si>
    <t>　すべてのケースの推計値をまとめた。</t>
    <phoneticPr fontId="1"/>
  </si>
  <si>
    <t>■　内部収益率の計算</t>
    <phoneticPr fontId="1"/>
  </si>
  <si>
    <t>★計算手順（本シート）</t>
    <rPh sb="1" eb="5">
      <t>ケイサンテジュン</t>
    </rPh>
    <rPh sb="6" eb="7">
      <t>ホン</t>
    </rPh>
    <phoneticPr fontId="1"/>
  </si>
  <si>
    <t>対応するエクセルシート名には★を付した</t>
    <rPh sb="0" eb="2">
      <t>タイオウ</t>
    </rPh>
    <rPh sb="11" eb="12">
      <t>メイ</t>
    </rPh>
    <rPh sb="16" eb="17">
      <t>フ</t>
    </rPh>
    <phoneticPr fontId="1"/>
  </si>
  <si>
    <t>■　回帰分析による学歴別賃金の推計</t>
    <rPh sb="2" eb="4">
      <t>カイキ</t>
    </rPh>
    <rPh sb="9" eb="11">
      <t>ガクレキ</t>
    </rPh>
    <rPh sb="11" eb="12">
      <t>ベツ</t>
    </rPh>
    <rPh sb="12" eb="14">
      <t>チンギン</t>
    </rPh>
    <rPh sb="15" eb="17">
      <t>スイケイ</t>
    </rPh>
    <phoneticPr fontId="1"/>
  </si>
  <si>
    <t>各種パラメータの根拠は★苅谷・文科省・中室データ</t>
    <rPh sb="0" eb="2">
      <t>カクシュ</t>
    </rPh>
    <rPh sb="8" eb="10">
      <t>コンキョ</t>
    </rPh>
    <phoneticPr fontId="1"/>
  </si>
  <si>
    <t>・高卒後就職、短大・高専卒後就職、大卒・大学院卒後就職ごとに、年齢別年収推計値にRを乗じる。</t>
    <rPh sb="36" eb="39">
      <t>スイケイチ</t>
    </rPh>
    <phoneticPr fontId="1"/>
  </si>
  <si>
    <t>・学習内容増加の収益は、21年高校卒の世代には発生しないとする（セルを黒塗りにしてある）。</t>
    <phoneticPr fontId="1"/>
  </si>
  <si>
    <t>・就職が遅れることの機会費用は、短大・大学卒業年に発生と仮定。</t>
    <rPh sb="16" eb="18">
      <t>タンダイ</t>
    </rPh>
    <rPh sb="19" eb="21">
      <t>ダイガク</t>
    </rPh>
    <rPh sb="21" eb="23">
      <t>ソツギョウ</t>
    </rPh>
    <phoneticPr fontId="1"/>
  </si>
  <si>
    <t>根拠　★　労働力調査</t>
    <rPh sb="0" eb="2">
      <t>コンキョ</t>
    </rPh>
    <phoneticPr fontId="1"/>
  </si>
  <si>
    <t>I－B－第1表　就業状態・従業上の地位・雇用形態・雇用契約期間・農林業・非農林業・従業者規模，年齢階級別15歳以上人口</t>
    <phoneticPr fontId="1"/>
  </si>
  <si>
    <t>　対象年齢　高卒：20-74, 短大卒：21-74, 大卒：23-74（高卒の19歳データは正確であるため、統計値をそのまま推計値にあてはめ）</t>
    <phoneticPr fontId="1"/>
  </si>
  <si>
    <t>　　苅谷データから５ヶ月分機会費用（★苅谷・文科省・中室データ）</t>
    <phoneticPr fontId="1"/>
  </si>
  <si>
    <t>・教育普及効果（GE効果：一般均衡効果）とは、ローカルな変動で推計された教育の効果が、教育が社会全体に普及した場合には減衰することを指す</t>
    <rPh sb="1" eb="7">
      <t>キョウイクフキュウコウカ</t>
    </rPh>
    <rPh sb="10" eb="12">
      <t>コウカ</t>
    </rPh>
    <rPh sb="36" eb="38">
      <t>キョウイク</t>
    </rPh>
    <rPh sb="43" eb="45">
      <t>キョウイク</t>
    </rPh>
    <rPh sb="51" eb="53">
      <t>フキュウ</t>
    </rPh>
    <phoneticPr fontId="1"/>
  </si>
  <si>
    <t>本ファイルは、</t>
  </si>
  <si>
    <t>赤林英夫「「大学のみ９月入学移行政策」の費用便益分析―大学９月開始の最大のメリットは教育の国際化ではなく高校教育の充実だ」2020/9/25　『シノドス』</t>
    <rPh sb="0" eb="2">
      <t>アカバヤシ</t>
    </rPh>
    <rPh sb="2" eb="4">
      <t>ヒデオ</t>
    </rPh>
    <phoneticPr fontId="1"/>
  </si>
  <si>
    <t>　に示された計算結果の根拠を示すエクセルファイルである。</t>
  </si>
  <si>
    <t>本ファイルの著作権は赤林英夫が保持する。</t>
    <rPh sb="0" eb="1">
      <t>ホン</t>
    </rPh>
    <rPh sb="6" eb="9">
      <t>チョサクケン</t>
    </rPh>
    <rPh sb="10" eb="12">
      <t>アカバヤシ</t>
    </rPh>
    <rPh sb="12" eb="14">
      <t>ヒデオ</t>
    </rPh>
    <rPh sb="15" eb="17">
      <t>ホジ</t>
    </rPh>
    <phoneticPr fontId="1"/>
  </si>
  <si>
    <t>https://www.akabayashi.info/media/column/synodos202009/</t>
  </si>
  <si>
    <t>赤林英夫「「大学のみ９月入学移行政策」の費用便益分析―大学９月開始の最大のメリットは教育の国際化ではなく高校教育の充実だ」2020/9/25　『シノドス』ー計算エクセルファイル</t>
    <rPh sb="0" eb="2">
      <t>アカバヤシ</t>
    </rPh>
    <rPh sb="2" eb="4">
      <t>ヒデオ</t>
    </rPh>
    <rPh sb="78" eb="80">
      <t>ケイサン</t>
    </rPh>
    <phoneticPr fontId="1"/>
  </si>
  <si>
    <t>https://synodos.jp/education/23807</t>
    <phoneticPr fontId="1"/>
  </si>
  <si>
    <t>ファイルの改変は自由だが、それを公表する際には、必ず、上記の論考および以下の通りの本エクセルファイルの出典を記載すること。</t>
    <rPh sb="5" eb="7">
      <t>カイヘン</t>
    </rPh>
    <rPh sb="8" eb="10">
      <t>ジユウ</t>
    </rPh>
    <rPh sb="16" eb="18">
      <t>コウヒョウ</t>
    </rPh>
    <rPh sb="20" eb="21">
      <t>サイ</t>
    </rPh>
    <rPh sb="24" eb="25">
      <t>カナラ</t>
    </rPh>
    <rPh sb="27" eb="29">
      <t>ジョウキ</t>
    </rPh>
    <rPh sb="30" eb="32">
      <t>ロンコウ</t>
    </rPh>
    <rPh sb="35" eb="37">
      <t>イカ</t>
    </rPh>
    <rPh sb="38" eb="39">
      <t>トオ</t>
    </rPh>
    <rPh sb="41" eb="42">
      <t>ホン</t>
    </rPh>
    <rPh sb="51" eb="53">
      <t>シュッテン</t>
    </rPh>
    <rPh sb="54" eb="56">
      <t>キサイ</t>
    </rPh>
    <phoneticPr fontId="1"/>
  </si>
  <si>
    <t>就業非希望者</t>
    <rPh sb="0" eb="2">
      <t>シュウギョウ</t>
    </rPh>
    <rPh sb="2" eb="3">
      <t>ヒ</t>
    </rPh>
    <rPh sb="3" eb="6">
      <t>キボウシャ</t>
    </rPh>
    <phoneticPr fontId="22"/>
  </si>
  <si>
    <t>1100</t>
  </si>
  <si>
    <t xml:space="preserve">0101        </t>
  </si>
  <si>
    <t xml:space="preserve">94*D0       </t>
  </si>
  <si>
    <t>01030</t>
  </si>
  <si>
    <t>5週目以降につく</t>
    <rPh sb="1" eb="2">
      <t>シュウ</t>
    </rPh>
    <rPh sb="2" eb="3">
      <t>メ</t>
    </rPh>
    <rPh sb="3" eb="5">
      <t>イコウ</t>
    </rPh>
    <phoneticPr fontId="22"/>
  </si>
  <si>
    <t>4週間以内につく</t>
    <rPh sb="1" eb="2">
      <t>シュウ</t>
    </rPh>
    <rPh sb="2" eb="3">
      <t>カン</t>
    </rPh>
    <rPh sb="3" eb="5">
      <t>イナイ</t>
    </rPh>
    <phoneticPr fontId="22"/>
  </si>
  <si>
    <t>その他</t>
    <rPh sb="0" eb="3">
      <t>ソノタ</t>
    </rPh>
    <phoneticPr fontId="22"/>
  </si>
  <si>
    <t>学校卒業後につく</t>
    <rPh sb="0" eb="2">
      <t>ガッコウ</t>
    </rPh>
    <rPh sb="2" eb="5">
      <t>ソツギョウゴ</t>
    </rPh>
    <phoneticPr fontId="22"/>
  </si>
  <si>
    <t>就業内定者</t>
    <rPh sb="0" eb="2">
      <t>シュウギョウ</t>
    </rPh>
    <rPh sb="2" eb="4">
      <t>ナイテイ</t>
    </rPh>
    <rPh sb="4" eb="5">
      <t>シャ</t>
    </rPh>
    <phoneticPr fontId="22"/>
  </si>
  <si>
    <t>健康上の理由のため</t>
    <rPh sb="0" eb="3">
      <t>ケンコウジョウ</t>
    </rPh>
    <rPh sb="4" eb="6">
      <t>リユウ</t>
    </rPh>
    <phoneticPr fontId="22"/>
  </si>
  <si>
    <t>介護・看護のため</t>
    <rPh sb="0" eb="2">
      <t>カイゴ</t>
    </rPh>
    <rPh sb="3" eb="5">
      <t>カンゴ</t>
    </rPh>
    <phoneticPr fontId="22"/>
  </si>
  <si>
    <t>出産・育児のため</t>
    <rPh sb="0" eb="2">
      <t>シュッサン</t>
    </rPh>
    <rPh sb="3" eb="5">
      <t>イクジ</t>
    </rPh>
    <phoneticPr fontId="22"/>
  </si>
  <si>
    <t>その他</t>
  </si>
  <si>
    <t>今の景気や季節では仕事がありそうにない</t>
  </si>
  <si>
    <t>勤務時間・賃金などが希望にあう仕事がありそうにない</t>
  </si>
  <si>
    <t>自分の知識・能力にあう仕事がありそうにない</t>
  </si>
  <si>
    <t>近くに仕事がありそうにない</t>
  </si>
  <si>
    <t>適当な仕事がありそうにない</t>
    <rPh sb="0" eb="2">
      <t>テキトウ</t>
    </rPh>
    <rPh sb="3" eb="5">
      <t>シゴト</t>
    </rPh>
    <phoneticPr fontId="22"/>
  </si>
  <si>
    <t>(非求職理由)</t>
    <rPh sb="1" eb="2">
      <t>ヒ</t>
    </rPh>
    <rPh sb="2" eb="4">
      <t>キュウショク</t>
    </rPh>
    <rPh sb="4" eb="6">
      <t>リユウ</t>
    </rPh>
    <phoneticPr fontId="22"/>
  </si>
  <si>
    <t>就業希望者</t>
    <rPh sb="0" eb="2">
      <t>シュウギョウ</t>
    </rPh>
    <rPh sb="2" eb="5">
      <t>キボウシャ</t>
    </rPh>
    <phoneticPr fontId="22"/>
  </si>
  <si>
    <t>失業者</t>
    <rPh sb="0" eb="3">
      <t>シツギョウシャ</t>
    </rPh>
    <phoneticPr fontId="22"/>
  </si>
  <si>
    <t>非正規の職員・従業員</t>
    <phoneticPr fontId="22"/>
  </si>
  <si>
    <t>正規の職員・従業員</t>
    <phoneticPr fontId="22"/>
  </si>
  <si>
    <t>うち 役員を除く雇用者</t>
    <phoneticPr fontId="22"/>
  </si>
  <si>
    <t>雇用者</t>
    <phoneticPr fontId="22"/>
  </si>
  <si>
    <t>家族従業者</t>
    <phoneticPr fontId="22"/>
  </si>
  <si>
    <t>うち 内職者</t>
    <phoneticPr fontId="22"/>
  </si>
  <si>
    <t>雇無業主</t>
    <phoneticPr fontId="22"/>
  </si>
  <si>
    <t>雇有業主</t>
    <phoneticPr fontId="22"/>
  </si>
  <si>
    <t>自営業主 　※内職者を含む</t>
    <phoneticPr fontId="22"/>
  </si>
  <si>
    <t>15歳以上人口</t>
    <rPh sb="2" eb="5">
      <t>サイイジョウ</t>
    </rPh>
    <rPh sb="5" eb="7">
      <t>ジンコウ</t>
    </rPh>
    <phoneticPr fontId="22"/>
  </si>
  <si>
    <t>就業希望の有無，非求職理由，就業可能時期</t>
    <phoneticPr fontId="22"/>
  </si>
  <si>
    <t>求職理由，前職の離職理由，探している仕事の形態，</t>
    <phoneticPr fontId="22"/>
  </si>
  <si>
    <t>就業状態,従業上の地位,雇用形態,農林業・非農林業,</t>
    <rPh sb="0" eb="2">
      <t>シュウギョウ</t>
    </rPh>
    <rPh sb="2" eb="4">
      <t>ジョウタイ</t>
    </rPh>
    <rPh sb="5" eb="7">
      <t>ジュウギョウ</t>
    </rPh>
    <rPh sb="7" eb="8">
      <t>ジョウ</t>
    </rPh>
    <rPh sb="9" eb="11">
      <t>チイ</t>
    </rPh>
    <rPh sb="12" eb="14">
      <t>コヨウ</t>
    </rPh>
    <rPh sb="14" eb="16">
      <t>ケイタイ</t>
    </rPh>
    <rPh sb="17" eb="20">
      <t>ノウリンギョウ</t>
    </rPh>
    <rPh sb="21" eb="22">
      <t>ヒ</t>
    </rPh>
    <rPh sb="22" eb="25">
      <t>ノウリンギョウ</t>
    </rPh>
    <phoneticPr fontId="22"/>
  </si>
  <si>
    <t>大学・
大学院</t>
    <rPh sb="0" eb="2">
      <t>ダイガク</t>
    </rPh>
    <rPh sb="4" eb="7">
      <t>ダイガクイン</t>
    </rPh>
    <phoneticPr fontId="22"/>
  </si>
  <si>
    <t>短大・
高専</t>
    <rPh sb="0" eb="2">
      <t>タンダイ</t>
    </rPh>
    <rPh sb="4" eb="6">
      <t>コウセン</t>
    </rPh>
    <phoneticPr fontId="22"/>
  </si>
  <si>
    <t>小学・
中学・
高校・
旧中</t>
    <rPh sb="0" eb="2">
      <t>ショウガク</t>
    </rPh>
    <rPh sb="4" eb="6">
      <t>チュウガク</t>
    </rPh>
    <rPh sb="8" eb="10">
      <t>コウコウ</t>
    </rPh>
    <rPh sb="12" eb="13">
      <t>キュウ</t>
    </rPh>
    <rPh sb="13" eb="14">
      <t>ナカ</t>
    </rPh>
    <phoneticPr fontId="22"/>
  </si>
  <si>
    <t>小学・
中学・
高校</t>
    <rPh sb="0" eb="2">
      <t>ショウガク</t>
    </rPh>
    <rPh sb="4" eb="6">
      <t>チュウガク</t>
    </rPh>
    <rPh sb="8" eb="10">
      <t>コウコウ</t>
    </rPh>
    <phoneticPr fontId="22"/>
  </si>
  <si>
    <t>非在学</t>
    <rPh sb="0" eb="1">
      <t>ヒ</t>
    </rPh>
    <rPh sb="1" eb="3">
      <t>ザイガク</t>
    </rPh>
    <phoneticPr fontId="22"/>
  </si>
  <si>
    <t>うち　卒業</t>
    <rPh sb="3" eb="5">
      <t>ソツギョウ</t>
    </rPh>
    <phoneticPr fontId="22"/>
  </si>
  <si>
    <t>うち　在学中</t>
    <rPh sb="3" eb="6">
      <t>ザイガクチュウ</t>
    </rPh>
    <phoneticPr fontId="22"/>
  </si>
  <si>
    <t>65歳
以上</t>
    <rPh sb="0" eb="3">
      <t>６５サイ</t>
    </rPh>
    <rPh sb="4" eb="6">
      <t>イジョウ</t>
    </rPh>
    <phoneticPr fontId="22"/>
  </si>
  <si>
    <t>55～
64歳</t>
    <rPh sb="6" eb="7">
      <t>サイ</t>
    </rPh>
    <phoneticPr fontId="22"/>
  </si>
  <si>
    <t>45～
54歳</t>
    <rPh sb="6" eb="7">
      <t>サイ</t>
    </rPh>
    <phoneticPr fontId="22"/>
  </si>
  <si>
    <t>35～
44歳</t>
    <rPh sb="6" eb="7">
      <t>サイ</t>
    </rPh>
    <phoneticPr fontId="22"/>
  </si>
  <si>
    <t>25～
34歳</t>
    <rPh sb="6" eb="7">
      <t>サイ</t>
    </rPh>
    <phoneticPr fontId="22"/>
  </si>
  <si>
    <t>15～
24歳</t>
    <rPh sb="6" eb="7">
      <t>サイ</t>
    </rPh>
    <phoneticPr fontId="22"/>
  </si>
  <si>
    <t>総数</t>
    <rPh sb="0" eb="2">
      <t>ソウスウ</t>
    </rPh>
    <phoneticPr fontId="22"/>
  </si>
  <si>
    <t>年齢階級，教育</t>
    <rPh sb="5" eb="7">
      <t>キョウイク</t>
    </rPh>
    <phoneticPr fontId="22"/>
  </si>
  <si>
    <t>(万人)</t>
    <rPh sb="1" eb="3">
      <t>マンニン</t>
    </rPh>
    <phoneticPr fontId="22"/>
  </si>
  <si>
    <t>総数</t>
    <phoneticPr fontId="22"/>
  </si>
  <si>
    <t>男女計</t>
    <phoneticPr fontId="22"/>
  </si>
  <si>
    <t>年齢階級・教育，世帯主との続き柄別15歳以上人口</t>
    <rPh sb="5" eb="7">
      <t>キョウイク</t>
    </rPh>
    <phoneticPr fontId="22"/>
  </si>
  <si>
    <t>前職の離職理由・探している仕事の形態・就業希望の有無・非求職理由，</t>
    <phoneticPr fontId="22"/>
  </si>
  <si>
    <t>就業状態・従業上の地位・雇用形態・農林業・非農林業・求職理由・</t>
    <phoneticPr fontId="22"/>
  </si>
  <si>
    <t xml:space="preserve">Ⅱ－Ｂ－第２表   </t>
    <phoneticPr fontId="22"/>
  </si>
  <si>
    <t>全国構造表　II－B－第2表</t>
    <rPh sb="0" eb="2">
      <t>ゼンコク</t>
    </rPh>
    <rPh sb="2" eb="4">
      <t>コウゾウ</t>
    </rPh>
    <rPh sb="4" eb="5">
      <t>ヒョウ</t>
    </rPh>
    <phoneticPr fontId="22"/>
  </si>
  <si>
    <t>https://www.stat.go.jp/data/roudou/report/2019/index.html</t>
  </si>
  <si>
    <t>http://www.asahi-net.or.jp/~vr5s-aizw/September_enrollment_simulation_200525.pdf</t>
    <phoneticPr fontId="1"/>
  </si>
  <si>
    <t>卒業後非進学者</t>
    <rPh sb="0" eb="3">
      <t>ソツギョウゴ</t>
    </rPh>
    <rPh sb="3" eb="4">
      <t>ヒ</t>
    </rPh>
    <rPh sb="4" eb="7">
      <t>シンガクシャ</t>
    </rPh>
    <phoneticPr fontId="1"/>
  </si>
  <si>
    <r>
      <t>⾼卒</t>
    </r>
    <r>
      <rPr>
        <sz val="11"/>
        <color rgb="FFFF0000"/>
        <rFont val="游ゴシック"/>
        <family val="3"/>
        <charset val="128"/>
        <scheme val="minor"/>
      </rPr>
      <t>（中等学校・特別支援含む）</t>
    </r>
    <rPh sb="3" eb="5">
      <t>チュウトウ</t>
    </rPh>
    <rPh sb="5" eb="7">
      <t>ガッコウ</t>
    </rPh>
    <rPh sb="8" eb="10">
      <t>トクベツ</t>
    </rPh>
    <rPh sb="10" eb="12">
      <t>シエン</t>
    </rPh>
    <rPh sb="12" eb="13">
      <t>フク</t>
    </rPh>
    <phoneticPr fontId="1"/>
  </si>
  <si>
    <t>各年５ヶ月分機会費用</t>
    <rPh sb="0" eb="2">
      <t>カクネン</t>
    </rPh>
    <rPh sb="4" eb="5">
      <t>ゲツ</t>
    </rPh>
    <rPh sb="5" eb="6">
      <t>ブン</t>
    </rPh>
    <rPh sb="6" eb="8">
      <t>キカイ</t>
    </rPh>
    <rPh sb="8" eb="10">
      <t>ヒヨウ</t>
    </rPh>
    <phoneticPr fontId="1"/>
  </si>
  <si>
    <r>
      <t>院卒（修⼠</t>
    </r>
    <r>
      <rPr>
        <sz val="11"/>
        <color rgb="FFFF0000"/>
        <rFont val="游ゴシック"/>
        <family val="3"/>
        <charset val="128"/>
        <scheme val="minor"/>
      </rPr>
      <t>・博士・専門職含む）</t>
    </r>
    <rPh sb="6" eb="8">
      <t>ハカセ</t>
    </rPh>
    <rPh sb="9" eb="12">
      <t>センモンショク</t>
    </rPh>
    <rPh sb="12" eb="13">
      <t>フク</t>
    </rPh>
    <phoneticPr fontId="1"/>
  </si>
  <si>
    <t>追加仮定：２ヶ月分の学習の高卒就職生への便益は大卒生の1/2</t>
    <rPh sb="0" eb="2">
      <t>ツイカ</t>
    </rPh>
    <rPh sb="2" eb="4">
      <t>カテイ</t>
    </rPh>
    <rPh sb="7" eb="8">
      <t>ゲツ</t>
    </rPh>
    <rPh sb="8" eb="9">
      <t>ブン</t>
    </rPh>
    <rPh sb="10" eb="12">
      <t>ガクシュウ</t>
    </rPh>
    <rPh sb="13" eb="15">
      <t>コウソツ</t>
    </rPh>
    <rPh sb="15" eb="17">
      <t>シュウショク</t>
    </rPh>
    <rPh sb="17" eb="18">
      <t>セイ</t>
    </rPh>
    <rPh sb="20" eb="22">
      <t>ベンエキ</t>
    </rPh>
    <rPh sb="23" eb="25">
      <t>ダイソツ</t>
    </rPh>
    <rPh sb="25" eb="26">
      <t>セイ</t>
    </rPh>
    <phoneticPr fontId="1"/>
  </si>
  <si>
    <t>*1/2</t>
    <phoneticPr fontId="1"/>
  </si>
  <si>
    <t>大卒・院卒計</t>
    <rPh sb="0" eb="2">
      <t>ダイソツ</t>
    </rPh>
    <rPh sb="3" eb="5">
      <t>インソツ</t>
    </rPh>
    <rPh sb="5" eb="6">
      <t>ケイ</t>
    </rPh>
    <phoneticPr fontId="1"/>
  </si>
  <si>
    <t>学歴別期待年収推計値（近似推計で利用）</t>
    <rPh sb="0" eb="3">
      <t>ガクレキベツ</t>
    </rPh>
    <rPh sb="3" eb="5">
      <t>キタイ</t>
    </rPh>
    <rPh sb="5" eb="7">
      <t>ネンシュウ</t>
    </rPh>
    <rPh sb="7" eb="10">
      <t>スイケイチ</t>
    </rPh>
    <rPh sb="11" eb="13">
      <t>キンジ</t>
    </rPh>
    <rPh sb="13" eb="15">
      <t>スイケイ</t>
    </rPh>
    <rPh sb="16" eb="18">
      <t>リヨウ</t>
    </rPh>
    <phoneticPr fontId="1"/>
  </si>
  <si>
    <t>労働力調査における年齢階層別別就業率を掛け合わせ</t>
    <rPh sb="0" eb="3">
      <t>ロウドウリョク</t>
    </rPh>
    <rPh sb="3" eb="5">
      <t>チョウサ</t>
    </rPh>
    <rPh sb="9" eb="11">
      <t>ネンレイ</t>
    </rPh>
    <rPh sb="11" eb="13">
      <t>カイソウ</t>
    </rPh>
    <rPh sb="13" eb="14">
      <t>ベツ</t>
    </rPh>
    <rPh sb="14" eb="15">
      <t>ベツ</t>
    </rPh>
    <rPh sb="15" eb="17">
      <t>シュウギョウ</t>
    </rPh>
    <rPh sb="17" eb="18">
      <t>リツ</t>
    </rPh>
    <rPh sb="19" eb="20">
      <t>カ</t>
    </rPh>
    <rPh sb="21" eb="22">
      <t>ア</t>
    </rPh>
    <phoneticPr fontId="1"/>
  </si>
  <si>
    <t>ここから学歴別年齢別就業率を掛け合わせ↓</t>
    <rPh sb="4" eb="7">
      <t>ガクレキベツ</t>
    </rPh>
    <rPh sb="7" eb="10">
      <t>ネンレイベツ</t>
    </rPh>
    <rPh sb="10" eb="13">
      <t>シュウギョウリツ</t>
    </rPh>
    <rPh sb="14" eb="15">
      <t>カ</t>
    </rPh>
    <rPh sb="16" eb="17">
      <t>ア</t>
    </rPh>
    <phoneticPr fontId="1"/>
  </si>
  <si>
    <t>千円</t>
    <rPh sb="0" eb="2">
      <t>センエン</t>
    </rPh>
    <phoneticPr fontId="1"/>
  </si>
  <si>
    <t>学歴別年収推計値</t>
    <rPh sb="0" eb="3">
      <t>ガクレキベツ</t>
    </rPh>
    <rPh sb="3" eb="5">
      <t>ネンシュウ</t>
    </rPh>
    <rPh sb="5" eb="8">
      <t>スイケイチ</t>
    </rPh>
    <phoneticPr fontId="1"/>
  </si>
  <si>
    <t>博士も同じと見なす</t>
    <rPh sb="0" eb="2">
      <t>ハカセ</t>
    </rPh>
    <rPh sb="3" eb="4">
      <t>オナ</t>
    </rPh>
    <rPh sb="6" eb="7">
      <t>ミ</t>
    </rPh>
    <phoneticPr fontId="1"/>
  </si>
  <si>
    <t>卒業者一人あたり期待機会費用（円）</t>
    <rPh sb="0" eb="3">
      <t>ソツギョウシャ</t>
    </rPh>
    <rPh sb="3" eb="5">
      <t>ヒトリ</t>
    </rPh>
    <rPh sb="8" eb="10">
      <t>キタイ</t>
    </rPh>
    <rPh sb="10" eb="12">
      <t>キカイ</t>
    </rPh>
    <rPh sb="12" eb="14">
      <t>ヒヨウ</t>
    </rPh>
    <rPh sb="15" eb="16">
      <t>エン</t>
    </rPh>
    <phoneticPr fontId="1"/>
  </si>
  <si>
    <t>万円／年</t>
    <rPh sb="0" eb="2">
      <t>マンエン</t>
    </rPh>
    <rPh sb="3" eb="4">
      <t>ネン</t>
    </rPh>
    <phoneticPr fontId="1"/>
  </si>
  <si>
    <t>高校・特別支援高等部・中等教育学校後期課程卒業生数</t>
    <rPh sb="0" eb="2">
      <t>コウコウ</t>
    </rPh>
    <rPh sb="3" eb="5">
      <t>トクベツ</t>
    </rPh>
    <rPh sb="5" eb="7">
      <t>シエン</t>
    </rPh>
    <rPh sb="7" eb="10">
      <t>コウトウブ</t>
    </rPh>
    <rPh sb="11" eb="13">
      <t>チュウトウ</t>
    </rPh>
    <rPh sb="13" eb="15">
      <t>キョウイク</t>
    </rPh>
    <rPh sb="15" eb="17">
      <t>ガッコウ</t>
    </rPh>
    <rPh sb="17" eb="19">
      <t>コウキ</t>
    </rPh>
    <rPh sb="19" eb="21">
      <t>カテイ</t>
    </rPh>
    <rPh sb="21" eb="24">
      <t>ソツギョウセイ</t>
    </rPh>
    <rPh sb="24" eb="25">
      <t>スウ</t>
    </rPh>
    <phoneticPr fontId="1"/>
  </si>
  <si>
    <t>高専・短大卒業生数</t>
    <rPh sb="0" eb="2">
      <t>コウセン</t>
    </rPh>
    <rPh sb="3" eb="5">
      <t>タンダイ</t>
    </rPh>
    <rPh sb="5" eb="8">
      <t>ソツギョウセイ</t>
    </rPh>
    <rPh sb="8" eb="9">
      <t>スウ</t>
    </rPh>
    <phoneticPr fontId="1"/>
  </si>
  <si>
    <t>大学卒業者数</t>
    <rPh sb="0" eb="2">
      <t>ダイガク</t>
    </rPh>
    <rPh sb="2" eb="5">
      <t>ソツギョウシャ</t>
    </rPh>
    <rPh sb="5" eb="6">
      <t>スウ</t>
    </rPh>
    <phoneticPr fontId="1"/>
  </si>
  <si>
    <t>修士・博士・専門大学院修了者数</t>
    <rPh sb="0" eb="2">
      <t>シュウシ</t>
    </rPh>
    <rPh sb="3" eb="5">
      <t>ハカセ</t>
    </rPh>
    <rPh sb="6" eb="8">
      <t>センモン</t>
    </rPh>
    <rPh sb="8" eb="11">
      <t>ダイガクイン</t>
    </rPh>
    <rPh sb="11" eb="14">
      <t>シュウリョウシャ</t>
    </rPh>
    <rPh sb="14" eb="15">
      <t>スウ</t>
    </rPh>
    <phoneticPr fontId="1"/>
  </si>
  <si>
    <t>大卒・院卒合計</t>
    <rPh sb="0" eb="2">
      <t>ダイソツ</t>
    </rPh>
    <rPh sb="3" eb="5">
      <t>インソツ</t>
    </rPh>
    <rPh sb="5" eb="7">
      <t>ゴウケイ</t>
    </rPh>
    <phoneticPr fontId="1"/>
  </si>
  <si>
    <t>今回の推計での便益に利用した学歴別人数</t>
    <rPh sb="0" eb="2">
      <t>コンカイ</t>
    </rPh>
    <rPh sb="3" eb="5">
      <t>スイケイ</t>
    </rPh>
    <rPh sb="7" eb="9">
      <t>ベンエキ</t>
    </rPh>
    <rPh sb="10" eb="12">
      <t>リヨウ</t>
    </rPh>
    <rPh sb="14" eb="17">
      <t>ガクレキベツ</t>
    </rPh>
    <rPh sb="17" eb="19">
      <t>ニンズウ</t>
    </rPh>
    <phoneticPr fontId="1"/>
  </si>
  <si>
    <t>費用（文科省　機関+高卒以外の機会費用）</t>
    <rPh sb="0" eb="2">
      <t>ヒヨウ</t>
    </rPh>
    <rPh sb="3" eb="6">
      <t>モンカショウ</t>
    </rPh>
    <rPh sb="7" eb="9">
      <t>キカン</t>
    </rPh>
    <rPh sb="10" eb="12">
      <t>コウソツ</t>
    </rPh>
    <rPh sb="12" eb="14">
      <t>イガイ</t>
    </rPh>
    <rPh sb="15" eb="17">
      <t>キカイ</t>
    </rPh>
    <rPh sb="17" eb="19">
      <t>ヒヨウ</t>
    </rPh>
    <phoneticPr fontId="1"/>
  </si>
  <si>
    <t>*(0.47+0.5*0.53)</t>
    <phoneticPr fontId="1"/>
  </si>
  <si>
    <t>高卒就職者への効果は大卒者の1/2と仮定</t>
    <rPh sb="0" eb="2">
      <t>コウソツ</t>
    </rPh>
    <rPh sb="2" eb="5">
      <t>シュウショクシャ</t>
    </rPh>
    <rPh sb="7" eb="9">
      <t>コウカ</t>
    </rPh>
    <rPh sb="10" eb="12">
      <t>ダイソツ</t>
    </rPh>
    <rPh sb="12" eb="13">
      <t>シャ</t>
    </rPh>
    <rPh sb="18" eb="20">
      <t>カテイ</t>
    </rPh>
    <phoneticPr fontId="1"/>
  </si>
  <si>
    <t>高卒就職者への効果はゼロと仮定</t>
    <rPh sb="0" eb="2">
      <t>コウソツ</t>
    </rPh>
    <rPh sb="2" eb="5">
      <t>シュウショクシャ</t>
    </rPh>
    <rPh sb="7" eb="9">
      <t>コウカ</t>
    </rPh>
    <rPh sb="13" eb="15">
      <t>カテイ</t>
    </rPh>
    <phoneticPr fontId="1"/>
  </si>
  <si>
    <t>高等教育進学者の53%がAO/推薦で効果は1/2と仮定</t>
    <rPh sb="0" eb="2">
      <t>コウトウ</t>
    </rPh>
    <rPh sb="2" eb="4">
      <t>キョウイク</t>
    </rPh>
    <rPh sb="4" eb="6">
      <t>シンガク</t>
    </rPh>
    <rPh sb="6" eb="7">
      <t>シャ</t>
    </rPh>
    <rPh sb="15" eb="17">
      <t>スイセン</t>
    </rPh>
    <rPh sb="18" eb="20">
      <t>コウカ</t>
    </rPh>
    <rPh sb="25" eb="27">
      <t>カテイ</t>
    </rPh>
    <phoneticPr fontId="1"/>
  </si>
  <si>
    <t>計算の誤りを修正。同時に、すべての仮定・前提条件の透明化を図り、簡素化。2020/11/3</t>
    <rPh sb="0" eb="2">
      <t>ケイサン</t>
    </rPh>
    <rPh sb="3" eb="4">
      <t>アヤマ</t>
    </rPh>
    <rPh sb="6" eb="8">
      <t>シュウセイ</t>
    </rPh>
    <rPh sb="9" eb="11">
      <t>ドウジ</t>
    </rPh>
    <rPh sb="17" eb="19">
      <t>カテイ</t>
    </rPh>
    <rPh sb="20" eb="22">
      <t>ゼンテイ</t>
    </rPh>
    <rPh sb="22" eb="24">
      <t>ジョウケン</t>
    </rPh>
    <rPh sb="25" eb="28">
      <t>トウメイカ</t>
    </rPh>
    <rPh sb="29" eb="30">
      <t>ハカ</t>
    </rPh>
    <rPh sb="32" eb="35">
      <t>カンソカ</t>
    </rPh>
    <phoneticPr fontId="1"/>
  </si>
  <si>
    <t>小学・中学・高校・旧中</t>
    <rPh sb="0" eb="2">
      <t>ショウガク</t>
    </rPh>
    <rPh sb="3" eb="5">
      <t>チュウガク</t>
    </rPh>
    <rPh sb="6" eb="8">
      <t>コウコウ</t>
    </rPh>
    <rPh sb="9" eb="10">
      <t>キュウ</t>
    </rPh>
    <rPh sb="10" eb="11">
      <t>ナカ</t>
    </rPh>
    <phoneticPr fontId="22"/>
  </si>
  <si>
    <t>短大・高専</t>
    <rPh sb="0" eb="2">
      <t>タンダイ</t>
    </rPh>
    <rPh sb="3" eb="5">
      <t>コウセン</t>
    </rPh>
    <phoneticPr fontId="22"/>
  </si>
  <si>
    <t>大学・大学院</t>
    <rPh sb="0" eb="2">
      <t>ダイガク</t>
    </rPh>
    <rPh sb="3" eb="6">
      <t>ダイガクイン</t>
    </rPh>
    <phoneticPr fontId="22"/>
  </si>
  <si>
    <t>１．各学歴別・年齢階別期待賃金を、令和元年賃金構造基本調査の一般労働者の学歴別・年齢階層（５歳ごと）別賃金統計値より推計　★賃金</t>
    <rPh sb="9" eb="10">
      <t>カイ</t>
    </rPh>
    <rPh sb="10" eb="11">
      <t>ベツ</t>
    </rPh>
    <rPh sb="11" eb="13">
      <t>キタイ</t>
    </rPh>
    <rPh sb="30" eb="32">
      <t>イッパン</t>
    </rPh>
    <rPh sb="32" eb="35">
      <t>ロウドウシャ</t>
    </rPh>
    <rPh sb="62" eb="64">
      <t>チンギン</t>
    </rPh>
    <phoneticPr fontId="1"/>
  </si>
  <si>
    <t>４．回帰結果★高校回帰、★短大回帰、★大学回帰の「予測値: Y」を「学歴別年収推計値」にコピー</t>
    <phoneticPr fontId="1"/>
  </si>
  <si>
    <t>５．学歴別年齢階層別一般労働者比率を乗じた「学歴別期待年収推計値」を計算</t>
    <rPh sb="2" eb="5">
      <t>ガクレキベツ</t>
    </rPh>
    <rPh sb="5" eb="7">
      <t>ネンレイ</t>
    </rPh>
    <rPh sb="7" eb="10">
      <t>カイソウベツ</t>
    </rPh>
    <rPh sb="10" eb="12">
      <t>イッパン</t>
    </rPh>
    <rPh sb="12" eb="15">
      <t>ロウドウシャ</t>
    </rPh>
    <rPh sb="15" eb="17">
      <t>ヒリツ</t>
    </rPh>
    <rPh sb="18" eb="19">
      <t>ジョウ</t>
    </rPh>
    <rPh sb="34" eb="36">
      <t>ケイサン</t>
    </rPh>
    <phoneticPr fontId="1"/>
  </si>
  <si>
    <t>・３ヶ月の学習により、9.3x3/12=2.325%の収益(R)が毎年生じるとする。</t>
    <phoneticPr fontId="1"/>
  </si>
  <si>
    <t>・政策移行費用は無視。</t>
    <rPh sb="1" eb="3">
      <t>セイサク</t>
    </rPh>
    <rPh sb="3" eb="5">
      <t>イコウ</t>
    </rPh>
    <rPh sb="5" eb="7">
      <t>ヒヨウ</t>
    </rPh>
    <rPh sb="8" eb="10">
      <t>ムシ</t>
    </rPh>
    <phoneticPr fontId="1"/>
  </si>
  <si>
    <t>３／１２ヶ月+収益効果2/3</t>
    <rPh sb="5" eb="6">
      <t>ゲツ</t>
    </rPh>
    <rPh sb="7" eb="9">
      <t>シュウエキ</t>
    </rPh>
    <rPh sb="9" eb="11">
      <t>コウカ</t>
    </rPh>
    <phoneticPr fontId="1"/>
  </si>
  <si>
    <t>限界収益率 (Nakamuro 他)</t>
    <rPh sb="16" eb="17">
      <t>ホカ</t>
    </rPh>
    <phoneticPr fontId="1"/>
  </si>
  <si>
    <t>３／１２ヶ月</t>
    <rPh sb="5" eb="6">
      <t>ゲツ</t>
    </rPh>
    <phoneticPr fontId="1"/>
  </si>
  <si>
    <t>ゼロ</t>
    <phoneticPr fontId="1"/>
  </si>
  <si>
    <t>・高卒後就職の場合には、３ヶ月の学習による追加的人的資本増加はそれ以外の場合の１／２とする（従来のカリキュラムを習得するのに時間がかかるため）。高卒後就職の累積便益に１／２を乗ずる。</t>
    <phoneticPr fontId="1"/>
  </si>
  <si>
    <t>・高卒後就職の場合には、３ヶ月の学習による追加的人的資本増加はゼロとする（従来のカリキュラムの習得だけ）</t>
    <phoneticPr fontId="1"/>
  </si>
  <si>
    <t>・短大・大学卒の場合には、53%が推薦入学であり、３ヶ月の学習による追加的人的資本増加は２分の１とする。</t>
    <phoneticPr fontId="1"/>
  </si>
  <si>
    <t>　　→高卒後就職の累積便益をゼロ、短大・高専卒就職、大卒・大学院卒後就職については、累積便益の53%に１／２を乗じる。</t>
    <phoneticPr fontId="1"/>
  </si>
  <si>
    <t>※　高校等の卒業生のうち15%はいずれ高等教育進学すると仮定</t>
    <rPh sb="2" eb="4">
      <t>コウコウ</t>
    </rPh>
    <rPh sb="4" eb="5">
      <t>トウ</t>
    </rPh>
    <rPh sb="6" eb="9">
      <t>ソツギョウセイ</t>
    </rPh>
    <rPh sb="19" eb="21">
      <t>コウトウ</t>
    </rPh>
    <rPh sb="21" eb="23">
      <t>キョウイク</t>
    </rPh>
    <rPh sb="23" eb="25">
      <t>シンガク</t>
    </rPh>
    <rPh sb="28" eb="30">
      <t>カテイ</t>
    </rPh>
    <phoneticPr fontId="1"/>
  </si>
  <si>
    <t>・便益計算での卒業後非進学人数としては2019年文部科学省学校基本調査を利用。ただし、高卒後非進学人数の計算の際には、卒業数年後に高等教育機関への進学（浪人）が卒業直後の進学（現役）の15%ほどいることを加味した。</t>
    <rPh sb="1" eb="3">
      <t>ベンエキ</t>
    </rPh>
    <rPh sb="3" eb="5">
      <t>ケイサン</t>
    </rPh>
    <rPh sb="9" eb="10">
      <t>ゴ</t>
    </rPh>
    <rPh sb="10" eb="11">
      <t>ヒ</t>
    </rPh>
    <rPh sb="11" eb="13">
      <t>シンガク</t>
    </rPh>
    <rPh sb="13" eb="15">
      <t>ニンズウ</t>
    </rPh>
    <rPh sb="23" eb="24">
      <t>ネン</t>
    </rPh>
    <rPh sb="24" eb="29">
      <t>モンブカガクショウ</t>
    </rPh>
    <rPh sb="29" eb="31">
      <t>ガッコウ</t>
    </rPh>
    <rPh sb="31" eb="33">
      <t>キホン</t>
    </rPh>
    <rPh sb="33" eb="35">
      <t>チョウサ</t>
    </rPh>
    <rPh sb="36" eb="38">
      <t>リヨウ</t>
    </rPh>
    <rPh sb="43" eb="46">
      <t>コウソツゴ</t>
    </rPh>
    <rPh sb="46" eb="47">
      <t>ヒ</t>
    </rPh>
    <rPh sb="47" eb="49">
      <t>シンガク</t>
    </rPh>
    <rPh sb="49" eb="51">
      <t>ニンズウ</t>
    </rPh>
    <rPh sb="52" eb="54">
      <t>ケイサン</t>
    </rPh>
    <rPh sb="55" eb="56">
      <t>サイ</t>
    </rPh>
    <phoneticPr fontId="1"/>
  </si>
  <si>
    <t>教育普及効果とシープスキン効果を加味</t>
    <rPh sb="0" eb="2">
      <t>キョウイク</t>
    </rPh>
    <rPh sb="2" eb="4">
      <t>フキュウ</t>
    </rPh>
    <rPh sb="4" eb="6">
      <t>コウカ</t>
    </rPh>
    <rPh sb="13" eb="15">
      <t>コウカ</t>
    </rPh>
    <rPh sb="16" eb="18">
      <t>カミ</t>
    </rPh>
    <phoneticPr fontId="1"/>
  </si>
  <si>
    <t>追加仮定：</t>
    <rPh sb="0" eb="2">
      <t>ツイカ</t>
    </rPh>
    <rPh sb="2" eb="4">
      <t>カテイ</t>
    </rPh>
    <phoneticPr fontId="1"/>
  </si>
  <si>
    <t>３ヶ月分の学習の高卒就職生への便益は大卒生の1/2</t>
    <rPh sb="2" eb="3">
      <t>ゲツ</t>
    </rPh>
    <rPh sb="3" eb="4">
      <t>ブン</t>
    </rPh>
    <rPh sb="5" eb="7">
      <t>ガクシュウ</t>
    </rPh>
    <rPh sb="8" eb="10">
      <t>コウソツ</t>
    </rPh>
    <rPh sb="10" eb="12">
      <t>シュウショク</t>
    </rPh>
    <rPh sb="12" eb="13">
      <t>セイ</t>
    </rPh>
    <rPh sb="15" eb="17">
      <t>ベンエキ</t>
    </rPh>
    <rPh sb="18" eb="20">
      <t>ダイソツ</t>
    </rPh>
    <rPh sb="20" eb="21">
      <t>セイ</t>
    </rPh>
    <phoneticPr fontId="1"/>
  </si>
  <si>
    <t>３ヶ月分の学習の高校卒業生への効果はゼロ、AO/推薦での短大・大学進学者(2019年は53%)への効果は1/2とする。</t>
    <rPh sb="2" eb="3">
      <t>ゲツ</t>
    </rPh>
    <rPh sb="3" eb="4">
      <t>ブン</t>
    </rPh>
    <rPh sb="5" eb="7">
      <t>ガクシュウ</t>
    </rPh>
    <rPh sb="8" eb="10">
      <t>コウコウ</t>
    </rPh>
    <rPh sb="10" eb="13">
      <t>ソツギョウセイ</t>
    </rPh>
    <rPh sb="15" eb="17">
      <t>コウカ</t>
    </rPh>
    <rPh sb="24" eb="26">
      <t>スイセン</t>
    </rPh>
    <rPh sb="28" eb="30">
      <t>タンダイ</t>
    </rPh>
    <rPh sb="31" eb="33">
      <t>ダイガク</t>
    </rPh>
    <rPh sb="33" eb="36">
      <t>シンガクシャ</t>
    </rPh>
    <rPh sb="41" eb="42">
      <t>ネン</t>
    </rPh>
    <rPh sb="49" eb="51">
      <t>コウカ</t>
    </rPh>
    <phoneticPr fontId="1"/>
  </si>
  <si>
    <t>国立</t>
    <rPh sb="0" eb="2">
      <t>コクリツ</t>
    </rPh>
    <phoneticPr fontId="1"/>
  </si>
  <si>
    <t>公立</t>
    <rPh sb="0" eb="2">
      <t>コウリツ</t>
    </rPh>
    <phoneticPr fontId="1"/>
  </si>
  <si>
    <t>私立</t>
    <rPh sb="0" eb="2">
      <t>シリツ</t>
    </rPh>
    <phoneticPr fontId="1"/>
  </si>
  <si>
    <t>国公私計</t>
    <rPh sb="0" eb="1">
      <t>コク</t>
    </rPh>
    <rPh sb="1" eb="3">
      <t>コウシ</t>
    </rPh>
    <rPh sb="3" eb="4">
      <t>ケイ</t>
    </rPh>
    <phoneticPr fontId="1"/>
  </si>
  <si>
    <t>https://www.jasso.go.jp/about/statistics/gakusei_chosa/__icsFiles/afieldfile/2018/06/01/data16_all.pdf</t>
  </si>
  <si>
    <t>https://www.mext.go.jp/content/20191220-mxt_chousa01-000003400_1.pdf</t>
  </si>
  <si>
    <t>平成28年度学生生活調査</t>
    <rPh sb="0" eb="2">
      <t>ヘイセイ</t>
    </rPh>
    <rPh sb="4" eb="6">
      <t>ネンド</t>
    </rPh>
    <rPh sb="6" eb="8">
      <t>ガクセイ</t>
    </rPh>
    <rPh sb="8" eb="10">
      <t>セイカツ</t>
    </rPh>
    <rPh sb="10" eb="12">
      <t>チョウサ</t>
    </rPh>
    <phoneticPr fontId="1"/>
  </si>
  <si>
    <t>令和元年度学校基本調査（確定値）</t>
    <phoneticPr fontId="1"/>
  </si>
  <si>
    <t>修士課程（仮定：在籍年数２年）</t>
    <rPh sb="0" eb="2">
      <t>シュウシ</t>
    </rPh>
    <rPh sb="5" eb="7">
      <t>カテイ</t>
    </rPh>
    <rPh sb="8" eb="10">
      <t>ザイセキ</t>
    </rPh>
    <rPh sb="10" eb="12">
      <t>ネンスウ</t>
    </rPh>
    <rPh sb="13" eb="14">
      <t>ネン</t>
    </rPh>
    <phoneticPr fontId="1"/>
  </si>
  <si>
    <t>短期大学（仮定：在籍年数２年）</t>
    <rPh sb="0" eb="2">
      <t>タンキ</t>
    </rPh>
    <rPh sb="2" eb="4">
      <t>ダイガク</t>
    </rPh>
    <phoneticPr fontId="1"/>
  </si>
  <si>
    <t>専門職学位課程（仮定：在籍年数２年）</t>
    <rPh sb="0" eb="3">
      <t>センモンショク</t>
    </rPh>
    <rPh sb="3" eb="5">
      <t>ガクイ</t>
    </rPh>
    <rPh sb="5" eb="7">
      <t>カテイ</t>
    </rPh>
    <phoneticPr fontId="1"/>
  </si>
  <si>
    <t>博士課程（仮定：年間入学者15000人）</t>
    <rPh sb="0" eb="2">
      <t>ハカセ</t>
    </rPh>
    <rPh sb="8" eb="10">
      <t>ネンカン</t>
    </rPh>
    <rPh sb="10" eb="13">
      <t>ニュウガクシャ</t>
    </rPh>
    <rPh sb="18" eb="19">
      <t>ニン</t>
    </rPh>
    <phoneticPr fontId="1"/>
  </si>
  <si>
    <t>※　博士課程の平均在籍年数は不明であるが、現在、入学者・卒業者ともに15000人／年であることを利用した</t>
    <rPh sb="2" eb="4">
      <t>ハカセ</t>
    </rPh>
    <rPh sb="4" eb="6">
      <t>カテイ</t>
    </rPh>
    <rPh sb="7" eb="9">
      <t>ヘイキン</t>
    </rPh>
    <rPh sb="9" eb="11">
      <t>ザイセキ</t>
    </rPh>
    <rPh sb="11" eb="13">
      <t>ネンスウ</t>
    </rPh>
    <rPh sb="14" eb="16">
      <t>フメイ</t>
    </rPh>
    <rPh sb="21" eb="23">
      <t>ゲンザイ</t>
    </rPh>
    <rPh sb="24" eb="27">
      <t>ニュウガクシャ</t>
    </rPh>
    <rPh sb="28" eb="31">
      <t>ソツギョウシャ</t>
    </rPh>
    <rPh sb="39" eb="40">
      <t>ニン</t>
    </rPh>
    <rPh sb="41" eb="42">
      <t>ネン</t>
    </rPh>
    <rPh sb="48" eb="50">
      <t>リヨウ</t>
    </rPh>
    <phoneticPr fontId="1"/>
  </si>
  <si>
    <t>１学年あたり年間学費収入（億円）</t>
    <rPh sb="1" eb="3">
      <t>ガクネン</t>
    </rPh>
    <rPh sb="6" eb="8">
      <t>ネンカン</t>
    </rPh>
    <rPh sb="8" eb="10">
      <t>ガクヒ</t>
    </rPh>
    <rPh sb="10" eb="12">
      <t>シュウニュウ</t>
    </rPh>
    <rPh sb="13" eb="15">
      <t>オクエン</t>
    </rPh>
    <phoneticPr fontId="1"/>
  </si>
  <si>
    <t>（億円）</t>
    <rPh sb="1" eb="2">
      <t>オク</t>
    </rPh>
    <rPh sb="2" eb="3">
      <t>エン</t>
    </rPh>
    <phoneticPr fontId="1"/>
  </si>
  <si>
    <t>億円</t>
    <rPh sb="0" eb="2">
      <t>オクエン</t>
    </rPh>
    <phoneticPr fontId="1"/>
  </si>
  <si>
    <t>第６近似推計</t>
    <rPh sb="0" eb="1">
      <t>ダイ</t>
    </rPh>
    <rPh sb="2" eb="4">
      <t>キンジ</t>
    </rPh>
    <rPh sb="4" eb="6">
      <t>スイケイ</t>
    </rPh>
    <phoneticPr fontId="1"/>
  </si>
  <si>
    <t>総計</t>
    <rPh sb="0" eb="2">
      <t>ソウケイ</t>
    </rPh>
    <phoneticPr fontId="1"/>
  </si>
  <si>
    <t>５か月分</t>
    <rPh sb="2" eb="3">
      <t>ゲツ</t>
    </rPh>
    <rPh sb="3" eb="4">
      <t>ブン</t>
    </rPh>
    <phoneticPr fontId="1"/>
  </si>
  <si>
    <t>在学者数（人）</t>
    <rPh sb="0" eb="2">
      <t>ザイガク</t>
    </rPh>
    <rPh sb="2" eb="3">
      <t>シャ</t>
    </rPh>
    <rPh sb="3" eb="4">
      <t>スウ</t>
    </rPh>
    <rPh sb="5" eb="6">
      <t>ヒト</t>
    </rPh>
    <phoneticPr fontId="1"/>
  </si>
  <si>
    <t>大学学部（仮定：在籍年数４年）</t>
    <rPh sb="0" eb="2">
      <t>ダイガク</t>
    </rPh>
    <rPh sb="2" eb="4">
      <t>ガクブ</t>
    </rPh>
    <phoneticPr fontId="1"/>
  </si>
  <si>
    <t>年間授業料等学費（円）</t>
    <rPh sb="0" eb="2">
      <t>ネンカン</t>
    </rPh>
    <rPh sb="2" eb="5">
      <t>ジュギョウリョウ</t>
    </rPh>
    <rPh sb="5" eb="6">
      <t>ナド</t>
    </rPh>
    <rPh sb="6" eb="8">
      <t>ガクヒ</t>
    </rPh>
    <rPh sb="9" eb="10">
      <t>エン</t>
    </rPh>
    <phoneticPr fontId="1"/>
  </si>
  <si>
    <t>初年度財政費用</t>
    <rPh sb="0" eb="3">
      <t>ショネンド</t>
    </rPh>
    <rPh sb="3" eb="5">
      <t>ザイセイ</t>
    </rPh>
    <rPh sb="5" eb="7">
      <t>ヒヨウ</t>
    </rPh>
    <phoneticPr fontId="1"/>
  </si>
  <si>
    <t>3,381億円　
独自計算</t>
    <rPh sb="5" eb="7">
      <t>オクエン</t>
    </rPh>
    <rPh sb="9" eb="11">
      <t>ドクジ</t>
    </rPh>
    <rPh sb="11" eb="13">
      <t>ケイサン</t>
    </rPh>
    <phoneticPr fontId="1"/>
  </si>
  <si>
    <t>★第６近似推計</t>
    <phoneticPr fontId="1"/>
  </si>
  <si>
    <t>★第４～６近似推計で各年費用便益</t>
    <phoneticPr fontId="1"/>
  </si>
  <si>
    <t>　第４～６近似推計に基づき、純便益（費用マイナス便益）を、当該年度価値と初年度現在価値に分けて年度別グラフ化</t>
    <rPh sb="14" eb="15">
      <t>ジュン</t>
    </rPh>
    <rPh sb="15" eb="17">
      <t>ベンエキ</t>
    </rPh>
    <rPh sb="29" eb="33">
      <t>トウガイネンド</t>
    </rPh>
    <rPh sb="33" eb="35">
      <t>カチ</t>
    </rPh>
    <rPh sb="36" eb="39">
      <t>ショネンド</t>
    </rPh>
    <rPh sb="39" eb="43">
      <t>ゲンザイカチ</t>
    </rPh>
    <rPh sb="44" eb="45">
      <t>ワ</t>
    </rPh>
    <phoneticPr fontId="1"/>
  </si>
  <si>
    <r>
      <t>２．内部収益率の計算（５ケース）　</t>
    </r>
    <r>
      <rPr>
        <b/>
        <sz val="11"/>
        <color theme="1"/>
        <rFont val="游ゴシック"/>
        <family val="3"/>
        <charset val="128"/>
        <scheme val="minor"/>
      </rPr>
      <t>★第１近似推計～第６近似推計</t>
    </r>
    <rPh sb="18" eb="19">
      <t>ダイ</t>
    </rPh>
    <rPh sb="20" eb="22">
      <t>キンジ</t>
    </rPh>
    <rPh sb="22" eb="24">
      <t>スイケイ</t>
    </rPh>
    <rPh sb="25" eb="26">
      <t>ダイ</t>
    </rPh>
    <rPh sb="27" eb="29">
      <t>キンジ</t>
    </rPh>
    <rPh sb="29" eb="31">
      <t>スイケイ</t>
    </rPh>
    <phoneticPr fontId="1"/>
  </si>
  <si>
    <t>・文科省データから、９月入試にすることの財政負担を引用（第６近似推計のみ独自計算を利用）</t>
    <rPh sb="28" eb="29">
      <t>ダイ</t>
    </rPh>
    <rPh sb="30" eb="32">
      <t>キンジ</t>
    </rPh>
    <rPh sb="32" eb="34">
      <t>スイケイ</t>
    </rPh>
    <rPh sb="36" eb="38">
      <t>ドクジ</t>
    </rPh>
    <rPh sb="38" eb="40">
      <t>ケイサン</t>
    </rPh>
    <rPh sb="41" eb="43">
      <t>リヨウ</t>
    </rPh>
    <phoneticPr fontId="1"/>
  </si>
  <si>
    <r>
      <t>１．賃金構造基本調査より、一般労働者に対する以下の表をコピー　</t>
    </r>
    <r>
      <rPr>
        <b/>
        <sz val="11"/>
        <color theme="1"/>
        <rFont val="游ゴシック"/>
        <family val="3"/>
        <charset val="128"/>
        <scheme val="minor"/>
      </rPr>
      <t>★　賃金</t>
    </r>
    <rPh sb="13" eb="15">
      <t>イッパン</t>
    </rPh>
    <rPh sb="15" eb="18">
      <t>ロウドウシャ</t>
    </rPh>
    <rPh sb="19" eb="20">
      <t>タイ</t>
    </rPh>
    <phoneticPr fontId="1"/>
  </si>
  <si>
    <t>・まず、赤色でマークした年齢階層別「雇用者比率」は（正規労働者（自営・家事・役員含む）＋非正規労働者）／（１５歳以上人口－通学による非労働力人口）で定義する。別途、労働力年報から年齢階層別（10歳刻み）学歴別雇用者比率を計算（★学歴別就業率）。賃金データの年齢階層は5歳刻みであるため、25~34歳の学歴別雇用率を25~29歳、30~34歳の雇用率に適用し（以下同様：★労働力調査）、学歴別年齢別雇用率を得るという折衷的方法をとる（緑色マーク）。それを回帰分析で推計された各年齢の一般労働者推計年収に適用し、年齢階層別学歴別期待賃金を得る（★賃金）。ただし、20~24歳は学歴別計算は不可能であるため、学歴別にはしていない。19歳と65歳の雇用率は、それぞれ、20-24, 60-64歳における比率を援用した。</t>
    <rPh sb="4" eb="5">
      <t>アカ</t>
    </rPh>
    <rPh sb="5" eb="6">
      <t>イロ</t>
    </rPh>
    <rPh sb="12" eb="17">
      <t>ネンレイカイソウベツ</t>
    </rPh>
    <rPh sb="74" eb="76">
      <t>テイギ</t>
    </rPh>
    <rPh sb="79" eb="81">
      <t>ベット</t>
    </rPh>
    <rPh sb="179" eb="181">
      <t>イカ</t>
    </rPh>
    <rPh sb="181" eb="183">
      <t>ドウヨウ</t>
    </rPh>
    <rPh sb="192" eb="195">
      <t>ガクレキベツ</t>
    </rPh>
    <rPh sb="195" eb="198">
      <t>ネンレイベツ</t>
    </rPh>
    <rPh sb="198" eb="201">
      <t>コヨウリツ</t>
    </rPh>
    <rPh sb="202" eb="203">
      <t>エ</t>
    </rPh>
    <rPh sb="216" eb="218">
      <t>ミドリイロ</t>
    </rPh>
    <rPh sb="259" eb="262">
      <t>ガクレキベツ</t>
    </rPh>
    <rPh sb="267" eb="268">
      <t>エ</t>
    </rPh>
    <rPh sb="320" eb="323">
      <t>コヨウリツ</t>
    </rPh>
    <phoneticPr fontId="1"/>
  </si>
  <si>
    <t>・１年１２ヶ月のうち、３ヶ月分の学習内容の実質的増加により、３／１２年分の人的資本が加わるとする。</t>
    <rPh sb="2" eb="3">
      <t>ネン</t>
    </rPh>
    <rPh sb="21" eb="24">
      <t>ジッシツテキ</t>
    </rPh>
    <phoneticPr fontId="1"/>
  </si>
  <si>
    <t>https://www.mext.go.jp/b_menu/houdou/2020/1414952_00001.htm</t>
    <phoneticPr fontId="1"/>
  </si>
  <si>
    <t>（参考）平成31年度国公私立大学・短期大学入学者選抜実施状況の概要</t>
    <rPh sb="1" eb="3">
      <t>サンコウ</t>
    </rPh>
    <phoneticPr fontId="1"/>
  </si>
  <si>
    <r>
      <t>○</t>
    </r>
    <r>
      <rPr>
        <b/>
        <sz val="9"/>
        <color rgb="FF333333"/>
        <rFont val="游ゴシック"/>
        <family val="3"/>
        <charset val="128"/>
      </rPr>
      <t>浅田政府参考人</t>
    </r>
    <r>
      <rPr>
        <sz val="9"/>
        <color rgb="FF333333"/>
        <rFont val="游ゴシック"/>
        <family val="3"/>
        <charset val="128"/>
      </rPr>
      <t>　仮に学年の終期を八月まで五カ月間延長する場合、この五カ月間で家庭又は学生本人が追加的に負担する影響額については、文部科学省で一定の仮定のもとに行った試算では、国公私立の小中高等学校段階で、子供の学習費調査による学校教育費や給食費、学校外活動に係る費用の家庭負担額を合算した年間約六兆円のうち、五カ月分とすると約二・五兆円。それから、国公私立の高等教育段階で、学生生活調査による授業料や生活費の学部学生負担額を合算した年間約三・四兆円のうち、五カ月分として約一・四兆円ということになります。このうちで、学部生の授業料は</t>
    </r>
    <r>
      <rPr>
        <b/>
        <sz val="9"/>
        <color rgb="FF333333"/>
        <rFont val="游ゴシック"/>
        <family val="3"/>
        <charset val="128"/>
      </rPr>
      <t>全学年で約一・一兆円</t>
    </r>
    <r>
      <rPr>
        <sz val="9"/>
        <color rgb="FF333333"/>
        <rFont val="游ゴシック"/>
        <family val="3"/>
        <charset val="128"/>
      </rPr>
      <t>となっております。仮にですが、この分の授業料を大学側が負担し学生に請求しないとした場合には、この約一・一兆円が大学側への影響額になると考えております。</t>
    </r>
    <phoneticPr fontId="1"/>
  </si>
  <si>
    <t>11000億円</t>
    <rPh sb="5" eb="7">
      <t>オクエン</t>
    </rPh>
    <phoneticPr fontId="1"/>
  </si>
  <si>
    <t>第２～５次推計</t>
    <rPh sb="0" eb="1">
      <t>ダイ</t>
    </rPh>
    <rPh sb="4" eb="5">
      <t>ジ</t>
    </rPh>
    <rPh sb="5" eb="7">
      <t>スイケイ</t>
    </rPh>
    <phoneticPr fontId="1"/>
  </si>
  <si>
    <t>第６次推計</t>
    <rPh sb="0" eb="1">
      <t>ダイ</t>
    </rPh>
    <rPh sb="2" eb="5">
      <t>ジスイケイ</t>
    </rPh>
    <phoneticPr fontId="1"/>
  </si>
  <si>
    <t>移行初期費用</t>
    <rPh sb="0" eb="2">
      <t>イコウ</t>
    </rPh>
    <rPh sb="2" eb="4">
      <t>ショキ</t>
    </rPh>
    <rPh sb="4" eb="6">
      <t>ヒヨウ</t>
    </rPh>
    <phoneticPr fontId="1"/>
  </si>
  <si>
    <t>各年５ヶ月分機会費用（苅谷）+高等教育機関学費補填（独自計算）</t>
    <rPh sb="0" eb="2">
      <t>カクネン</t>
    </rPh>
    <rPh sb="4" eb="5">
      <t>ゲツ</t>
    </rPh>
    <rPh sb="5" eb="6">
      <t>ブン</t>
    </rPh>
    <rPh sb="6" eb="8">
      <t>キカイ</t>
    </rPh>
    <rPh sb="8" eb="10">
      <t>ヒヨウ</t>
    </rPh>
    <rPh sb="11" eb="13">
      <t>カリヤ</t>
    </rPh>
    <rPh sb="15" eb="17">
      <t>コウトウ</t>
    </rPh>
    <rPh sb="17" eb="19">
      <t>キョウイク</t>
    </rPh>
    <rPh sb="19" eb="21">
      <t>キカン</t>
    </rPh>
    <rPh sb="21" eb="23">
      <t>ガクヒ</t>
    </rPh>
    <rPh sb="23" eb="25">
      <t>ホテン</t>
    </rPh>
    <rPh sb="26" eb="28">
      <t>ドクジ</t>
    </rPh>
    <rPh sb="28" eb="30">
      <t>ケイサン</t>
    </rPh>
    <phoneticPr fontId="1"/>
  </si>
  <si>
    <t>各年５ヶ月分機会費用（苅谷）+高等教育機関学費補填（文科省計算）</t>
    <rPh sb="0" eb="2">
      <t>カクネン</t>
    </rPh>
    <rPh sb="4" eb="5">
      <t>ゲツ</t>
    </rPh>
    <rPh sb="5" eb="6">
      <t>ブン</t>
    </rPh>
    <rPh sb="6" eb="8">
      <t>キカイ</t>
    </rPh>
    <rPh sb="8" eb="10">
      <t>ヒヨウ</t>
    </rPh>
    <rPh sb="11" eb="13">
      <t>カリヤ</t>
    </rPh>
    <rPh sb="15" eb="17">
      <t>コウトウ</t>
    </rPh>
    <rPh sb="17" eb="19">
      <t>キョウイク</t>
    </rPh>
    <rPh sb="19" eb="21">
      <t>キカン</t>
    </rPh>
    <rPh sb="21" eb="23">
      <t>ガクヒ</t>
    </rPh>
    <rPh sb="23" eb="25">
      <t>ホテン</t>
    </rPh>
    <rPh sb="26" eb="29">
      <t>モンカショウ</t>
    </rPh>
    <rPh sb="29" eb="31">
      <t>ケイサン</t>
    </rPh>
    <phoneticPr fontId="1"/>
  </si>
  <si>
    <t>https://www.mext.go.jp/content/20200730-mxt_soseisk01-000009115_11.pdf</t>
  </si>
  <si>
    <t>←計算根拠は上にあるPDFファイルのP16。そこでは、全学年が５ヶ月間授業料を払わないと想定して10518億円としているため、第２～５次推計ではこの４分の１である右の額を採用する。ただし、ここには短大・大学院等が含まれていないため、第６次推計では、★移行政策費用シートで計算した3381億円を利用する。</t>
    <rPh sb="1" eb="3">
      <t>ケイサン</t>
    </rPh>
    <rPh sb="3" eb="5">
      <t>コンキョ</t>
    </rPh>
    <rPh sb="6" eb="7">
      <t>ウエ</t>
    </rPh>
    <rPh sb="27" eb="30">
      <t>ゼンガクネン</t>
    </rPh>
    <rPh sb="35" eb="38">
      <t>ジュギョウリョウ</t>
    </rPh>
    <rPh sb="39" eb="40">
      <t>ハラ</t>
    </rPh>
    <rPh sb="44" eb="46">
      <t>ソウテイ</t>
    </rPh>
    <rPh sb="63" eb="64">
      <t>ダイ</t>
    </rPh>
    <rPh sb="67" eb="68">
      <t>ジ</t>
    </rPh>
    <rPh sb="68" eb="70">
      <t>スイケイ</t>
    </rPh>
    <rPh sb="75" eb="76">
      <t>ブン</t>
    </rPh>
    <rPh sb="81" eb="82">
      <t>ミギ</t>
    </rPh>
    <rPh sb="83" eb="84">
      <t>ガク</t>
    </rPh>
    <rPh sb="85" eb="87">
      <t>サイヨウ</t>
    </rPh>
    <rPh sb="98" eb="100">
      <t>タンダイ</t>
    </rPh>
    <rPh sb="101" eb="104">
      <t>ダイガクイン</t>
    </rPh>
    <rPh sb="104" eb="105">
      <t>トウ</t>
    </rPh>
    <rPh sb="106" eb="107">
      <t>フク</t>
    </rPh>
    <rPh sb="116" eb="117">
      <t>ダイ</t>
    </rPh>
    <rPh sb="118" eb="119">
      <t>ジ</t>
    </rPh>
    <rPh sb="119" eb="121">
      <t>スイケイ</t>
    </rPh>
    <phoneticPr fontId="1"/>
  </si>
  <si>
    <t>2,630億円　
文科省試算</t>
    <rPh sb="5" eb="6">
      <t>オク</t>
    </rPh>
    <rPh sb="12" eb="14">
      <t>シサン</t>
    </rPh>
    <phoneticPr fontId="1"/>
  </si>
  <si>
    <t>３分の１減</t>
    <rPh sb="1" eb="2">
      <t>ブン</t>
    </rPh>
    <rPh sb="4" eb="5">
      <t>ゲン</t>
    </rPh>
    <phoneticPr fontId="1"/>
  </si>
  <si>
    <t>・１年の学校教育の限界収益率は、シープスキン効果（学歴効果）・教育普及効果（GE効果）の存在により、Nakamuro et al 2017より9.3%の３分の１減とする。３ヶ月の学習により、9.3*2/3*3/12=1.55%の収益(R)が毎年生じるとする。</t>
    <rPh sb="77" eb="78">
      <t>ブン</t>
    </rPh>
    <rPh sb="80" eb="81">
      <t>ゲン</t>
    </rPh>
    <phoneticPr fontId="1"/>
  </si>
  <si>
    <t>・移行政策費用として、文科省の試算した高等教育機関の学費負担1.1兆円の４分の１（★苅谷・文科省・中室データ　参照）。</t>
    <rPh sb="1" eb="3">
      <t>イコウ</t>
    </rPh>
    <rPh sb="3" eb="5">
      <t>セイサク</t>
    </rPh>
    <rPh sb="15" eb="17">
      <t>シサン</t>
    </rPh>
    <rPh sb="19" eb="21">
      <t>コウトウ</t>
    </rPh>
    <rPh sb="21" eb="23">
      <t>キョウイク</t>
    </rPh>
    <rPh sb="26" eb="28">
      <t>ガクヒ</t>
    </rPh>
    <rPh sb="37" eb="38">
      <t>ブン</t>
    </rPh>
    <rPh sb="55" eb="57">
      <t>サンショウ</t>
    </rPh>
    <phoneticPr fontId="1"/>
  </si>
  <si>
    <t>・大学院を加えて独自に計算した3,381億円を利用（★移行政策費用）。</t>
    <rPh sb="1" eb="4">
      <t>ダイガクイン</t>
    </rPh>
    <rPh sb="5" eb="6">
      <t>クワ</t>
    </rPh>
    <rPh sb="11" eb="13">
      <t>ケイサン</t>
    </rPh>
    <rPh sb="20" eb="22">
      <t>オクエン</t>
    </rPh>
    <rPh sb="23" eb="25">
      <t>リヨウ</t>
    </rPh>
    <rPh sb="27" eb="29">
      <t>イコウ</t>
    </rPh>
    <rPh sb="29" eb="31">
      <t>セイサク</t>
    </rPh>
    <rPh sb="31" eb="33">
      <t>ヒヨウ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</si>
</sst>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0%"/>
    <numFmt numFmtId="178" formatCode="0;[Red]0"/>
    <numFmt numFmtId="179" formatCode="0.000_);[Red]\(0.000\)"/>
    <numFmt numFmtId="180" formatCode="0_);[Red]\(0\)"/>
    <numFmt numFmtId="181" formatCode="#,##0.0;[Red]\-#,##0.0"/>
    <numFmt numFmtId="182" formatCode="\(0\)"/>
    <numFmt numFmtId="183" formatCode="#,##0_ "/>
  </numFmts>
  <fonts count="36">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11"/>
      <color theme="1"/>
      <name val="游ゴシック"/>
      <family val="2"/>
      <charset val="128"/>
      <scheme val="minor"/>
    </font>
    <font>
      <u/>
      <sz val="11"/>
      <color theme="10"/>
      <name val="游ゴシック"/>
      <family val="2"/>
      <charset val="128"/>
      <scheme val="minor"/>
    </font>
    <font>
      <sz val="9"/>
      <color theme="1"/>
      <name val="游ゴシック"/>
      <family val="2"/>
      <charset val="128"/>
      <scheme val="minor"/>
    </font>
    <font>
      <b/>
      <sz val="9"/>
      <color rgb="FF333333"/>
      <name val="游ゴシック"/>
      <family val="3"/>
      <charset val="128"/>
    </font>
    <font>
      <sz val="9"/>
      <color rgb="FF333333"/>
      <name val="游ゴシック"/>
      <family val="3"/>
      <charset val="128"/>
    </font>
    <font>
      <sz val="11"/>
      <color indexed="17"/>
      <name val="Calibri"/>
      <family val="2"/>
    </font>
    <font>
      <sz val="9"/>
      <color theme="1"/>
      <name val="游ゴシック"/>
      <family val="3"/>
      <charset val="128"/>
      <scheme val="minor"/>
    </font>
    <font>
      <b/>
      <sz val="9"/>
      <color theme="1"/>
      <name val="游ゴシック"/>
      <family val="3"/>
      <charset val="128"/>
      <scheme val="minor"/>
    </font>
    <font>
      <b/>
      <sz val="11"/>
      <color theme="1"/>
      <name val="游ゴシック"/>
      <family val="3"/>
      <charset val="128"/>
      <scheme val="minor"/>
    </font>
    <font>
      <b/>
      <sz val="11"/>
      <color indexed="17"/>
      <name val="Calibri"/>
      <family val="2"/>
    </font>
    <font>
      <b/>
      <sz val="11"/>
      <color rgb="FF008000"/>
      <name val="ＭＳ ゴシック"/>
      <family val="3"/>
      <charset val="128"/>
    </font>
    <font>
      <sz val="11"/>
      <color theme="10"/>
      <name val="游ゴシック"/>
      <family val="2"/>
      <charset val="128"/>
      <scheme val="minor"/>
    </font>
    <font>
      <sz val="11"/>
      <color rgb="FF008000"/>
      <name val="ＭＳ ゴシック"/>
      <family val="3"/>
      <charset val="128"/>
    </font>
    <font>
      <sz val="11"/>
      <color theme="1"/>
      <name val="游ゴシック"/>
      <family val="3"/>
      <charset val="128"/>
      <scheme val="minor"/>
    </font>
    <font>
      <sz val="9"/>
      <color theme="0"/>
      <name val="游ゴシック"/>
      <family val="3"/>
      <charset val="128"/>
      <scheme val="minor"/>
    </font>
    <font>
      <sz val="11"/>
      <name val="ＭＳ Ｐゴシック"/>
      <family val="3"/>
      <charset val="128"/>
    </font>
    <font>
      <sz val="10"/>
      <name val="ＭＳ 明朝"/>
      <family val="1"/>
      <charset val="128"/>
    </font>
    <font>
      <sz val="10"/>
      <name val="ＭＳ Ｐ明朝"/>
      <family val="1"/>
      <charset val="128"/>
    </font>
    <font>
      <sz val="10"/>
      <name val="Times New Roman"/>
      <family val="1"/>
    </font>
    <font>
      <sz val="6"/>
      <name val="ＭＳ Ｐゴシック"/>
      <family val="3"/>
      <charset val="128"/>
    </font>
    <font>
      <sz val="11"/>
      <name val="ＭＳ ゴシック"/>
      <family val="3"/>
      <charset val="128"/>
    </font>
    <font>
      <sz val="9"/>
      <name val="ＭＳ 明朝"/>
      <family val="1"/>
      <charset val="128"/>
    </font>
    <font>
      <sz val="16"/>
      <name val="Times New Roman"/>
      <family val="1"/>
    </font>
    <font>
      <sz val="16"/>
      <name val="ＭＳ Ｐ明朝"/>
      <family val="1"/>
      <charset val="128"/>
    </font>
    <font>
      <sz val="16"/>
      <name val="ＭＳ 明朝"/>
      <family val="1"/>
      <charset val="128"/>
    </font>
    <font>
      <b/>
      <sz val="10"/>
      <name val="ＭＳ Ｐ明朝"/>
      <family val="1"/>
      <charset val="128"/>
    </font>
    <font>
      <sz val="10.5"/>
      <name val="ＭＳ 明朝"/>
      <family val="1"/>
      <charset val="128"/>
    </font>
    <font>
      <sz val="10.5"/>
      <name val="ＭＳ ゴシック"/>
      <family val="3"/>
      <charset val="128"/>
    </font>
    <font>
      <sz val="10.5"/>
      <name val="ＭＳ Ｐゴシック"/>
      <family val="3"/>
      <charset val="128"/>
    </font>
    <font>
      <sz val="9"/>
      <color indexed="81"/>
      <name val="MS P ゴシック"/>
      <family val="3"/>
      <charset val="128"/>
    </font>
    <font>
      <b/>
      <sz val="9"/>
      <color indexed="81"/>
      <name val="MS P ゴシック"/>
      <family val="3"/>
      <charset val="128"/>
    </font>
    <font>
      <sz val="11"/>
      <color rgb="FFFF0000"/>
      <name val="游ゴシック"/>
      <family val="3"/>
      <charset val="128"/>
      <scheme val="minor"/>
    </font>
    <font>
      <sz val="11"/>
      <name val="游ゴシック"/>
      <family val="2"/>
      <charset val="128"/>
      <scheme val="minor"/>
    </font>
  </fonts>
  <fills count="14">
    <fill>
      <patternFill patternType="none"/>
    </fill>
    <fill>
      <patternFill patternType="gray125"/>
    </fill>
    <fill>
      <patternFill patternType="solid">
        <fgColor indexed="42"/>
        <bgColor indexed="64"/>
      </patternFill>
    </fill>
    <fill>
      <patternFill patternType="solid">
        <fgColor theme="1"/>
        <bgColor indexed="64"/>
      </patternFill>
    </fill>
    <fill>
      <patternFill patternType="solid">
        <fgColor theme="7" tint="0.39997558519241921"/>
        <bgColor indexed="64"/>
      </patternFill>
    </fill>
    <fill>
      <patternFill patternType="solid">
        <fgColor indexed="13"/>
        <bgColor indexed="64"/>
      </patternFill>
    </fill>
    <fill>
      <patternFill patternType="solid">
        <fgColor indexed="15"/>
        <bgColor indexed="64"/>
      </patternFill>
    </fill>
    <fill>
      <patternFill patternType="solid">
        <fgColor rgb="FF92D050"/>
        <bgColor indexed="64"/>
      </patternFill>
    </fill>
    <fill>
      <patternFill patternType="solid">
        <fgColor indexed="20"/>
        <bgColor indexed="64"/>
      </patternFill>
    </fill>
    <fill>
      <patternFill patternType="solid">
        <fgColor rgb="FFC00000"/>
        <bgColor indexed="64"/>
      </patternFill>
    </fill>
    <fill>
      <patternFill patternType="solid">
        <fgColor indexed="11"/>
        <bgColor indexed="64"/>
      </patternFill>
    </fill>
    <fill>
      <patternFill patternType="solid">
        <fgColor rgb="FFFFC000"/>
        <bgColor indexed="64"/>
      </patternFill>
    </fill>
    <fill>
      <patternFill patternType="solid">
        <fgColor rgb="FF00B0F0"/>
        <bgColor indexed="64"/>
      </patternFill>
    </fill>
    <fill>
      <patternFill patternType="solid">
        <fgColor theme="0"/>
        <bgColor indexed="64"/>
      </patternFill>
    </fill>
  </fills>
  <borders count="37">
    <border>
      <left/>
      <right/>
      <top/>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top style="double">
        <color indexed="64"/>
      </top>
      <bottom/>
      <diagonal/>
    </border>
    <border>
      <left/>
      <right/>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9" fontId="2" fillId="0" borderId="0" applyFont="0" applyFill="0" applyBorder="0" applyAlignment="0" applyProtection="0">
      <alignment vertical="center"/>
    </xf>
    <xf numFmtId="0" fontId="4" fillId="0" borderId="0" applyNumberFormat="0" applyFill="0" applyBorder="0" applyAlignment="0" applyProtection="0">
      <alignment vertical="center"/>
    </xf>
    <xf numFmtId="0" fontId="18" fillId="0" borderId="0"/>
    <xf numFmtId="38" fontId="2" fillId="0" borderId="0" applyFont="0" applyFill="0" applyBorder="0" applyAlignment="0" applyProtection="0">
      <alignment vertical="center"/>
    </xf>
  </cellStyleXfs>
  <cellXfs count="248">
    <xf numFmtId="0" fontId="0" fillId="0" borderId="0" xfId="0">
      <alignment vertical="center"/>
    </xf>
    <xf numFmtId="0" fontId="4" fillId="0" borderId="0" xfId="2">
      <alignment vertical="center"/>
    </xf>
    <xf numFmtId="3" fontId="0" fillId="0" borderId="0" xfId="0" applyNumberFormat="1">
      <alignment vertical="center"/>
    </xf>
    <xf numFmtId="0" fontId="5" fillId="0" borderId="0" xfId="0" applyFont="1" applyAlignment="1">
      <alignment vertical="center" wrapText="1"/>
    </xf>
    <xf numFmtId="0" fontId="0" fillId="0" borderId="0" xfId="0" applyAlignment="1">
      <alignment horizontal="left"/>
    </xf>
    <xf numFmtId="176" fontId="0" fillId="0" borderId="0" xfId="0" applyNumberFormat="1" applyAlignment="1">
      <alignment horizontal="right"/>
    </xf>
    <xf numFmtId="0" fontId="8" fillId="2" borderId="2" xfId="0" applyFont="1" applyFill="1" applyBorder="1" applyAlignment="1"/>
    <xf numFmtId="0" fontId="8" fillId="2" borderId="2" xfId="0" applyFont="1" applyFill="1" applyBorder="1" applyAlignment="1">
      <alignment horizontal="center"/>
    </xf>
    <xf numFmtId="0" fontId="8" fillId="2" borderId="1" xfId="0" applyFont="1" applyFill="1" applyBorder="1" applyAlignment="1"/>
    <xf numFmtId="0" fontId="0" fillId="0" borderId="0" xfId="0" applyFill="1" applyBorder="1" applyAlignment="1">
      <alignment vertical="center"/>
    </xf>
    <xf numFmtId="0" fontId="0" fillId="0" borderId="4" xfId="0" applyFill="1" applyBorder="1" applyAlignment="1">
      <alignment vertical="center"/>
    </xf>
    <xf numFmtId="0" fontId="0" fillId="0" borderId="5" xfId="0" applyFont="1" applyFill="1" applyBorder="1" applyAlignment="1">
      <alignment horizontal="center" vertical="center"/>
    </xf>
    <xf numFmtId="0" fontId="0" fillId="0" borderId="5" xfId="0" applyFont="1" applyFill="1" applyBorder="1" applyAlignment="1">
      <alignment horizontal="centerContinuous" vertical="center"/>
    </xf>
    <xf numFmtId="0" fontId="9" fillId="0" borderId="0" xfId="0" applyFont="1">
      <alignment vertical="center"/>
    </xf>
    <xf numFmtId="3" fontId="9" fillId="0" borderId="0" xfId="0" applyNumberFormat="1" applyFont="1">
      <alignment vertical="center"/>
    </xf>
    <xf numFmtId="176" fontId="9" fillId="0" borderId="0" xfId="0" applyNumberFormat="1" applyFont="1">
      <alignment vertical="center"/>
    </xf>
    <xf numFmtId="0" fontId="9" fillId="0" borderId="0" xfId="0" applyFont="1" applyBorder="1">
      <alignment vertical="center"/>
    </xf>
    <xf numFmtId="176" fontId="9" fillId="0" borderId="0" xfId="0" applyNumberFormat="1" applyFont="1" applyBorder="1">
      <alignment vertical="center"/>
    </xf>
    <xf numFmtId="0" fontId="10" fillId="0" borderId="0" xfId="0" applyFont="1">
      <alignment vertical="center"/>
    </xf>
    <xf numFmtId="0" fontId="11" fillId="0" borderId="0" xfId="0" applyFont="1">
      <alignment vertical="center"/>
    </xf>
    <xf numFmtId="176" fontId="10" fillId="0" borderId="0" xfId="0" applyNumberFormat="1" applyFont="1">
      <alignment vertical="center"/>
    </xf>
    <xf numFmtId="2" fontId="10" fillId="0" borderId="0" xfId="0" applyNumberFormat="1" applyFont="1">
      <alignment vertical="center"/>
    </xf>
    <xf numFmtId="0" fontId="10" fillId="0" borderId="0" xfId="0" applyFont="1" applyAlignment="1">
      <alignment vertical="center" wrapText="1"/>
    </xf>
    <xf numFmtId="3" fontId="10" fillId="0" borderId="0" xfId="0" applyNumberFormat="1" applyFont="1">
      <alignment vertical="center"/>
    </xf>
    <xf numFmtId="0" fontId="3" fillId="0" borderId="0" xfId="0" applyFont="1">
      <alignment vertical="center"/>
    </xf>
    <xf numFmtId="0" fontId="12" fillId="2" borderId="2" xfId="0" applyFont="1" applyFill="1" applyBorder="1" applyAlignment="1">
      <alignment horizontal="center"/>
    </xf>
    <xf numFmtId="0" fontId="3" fillId="0" borderId="0" xfId="0" applyFont="1" applyAlignment="1">
      <alignment horizontal="left"/>
    </xf>
    <xf numFmtId="0" fontId="14" fillId="0" borderId="0" xfId="2" applyFont="1" applyAlignment="1">
      <alignment vertical="center"/>
    </xf>
    <xf numFmtId="0" fontId="9" fillId="0" borderId="0" xfId="0" applyFont="1" applyFill="1">
      <alignment vertical="center"/>
    </xf>
    <xf numFmtId="176" fontId="9" fillId="0" borderId="0" xfId="0" applyNumberFormat="1" applyFont="1" applyFill="1">
      <alignment vertical="center"/>
    </xf>
    <xf numFmtId="0" fontId="10" fillId="4" borderId="0" xfId="0" applyFont="1" applyFill="1" applyAlignment="1">
      <alignment vertical="center" wrapText="1"/>
    </xf>
    <xf numFmtId="0" fontId="11" fillId="4" borderId="0" xfId="0" applyFont="1" applyFill="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0"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16" fillId="0" borderId="0" xfId="0" applyFont="1">
      <alignment vertical="center"/>
    </xf>
    <xf numFmtId="0" fontId="11" fillId="0" borderId="8"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0" xfId="0" applyFont="1" applyBorder="1">
      <alignment vertical="center"/>
    </xf>
    <xf numFmtId="0" fontId="11" fillId="0" borderId="12" xfId="0" applyFont="1" applyBorder="1">
      <alignment vertical="center"/>
    </xf>
    <xf numFmtId="0" fontId="16" fillId="0" borderId="11" xfId="0" applyFont="1" applyBorder="1">
      <alignment vertical="center"/>
    </xf>
    <xf numFmtId="0" fontId="16" fillId="0" borderId="0" xfId="0" applyFont="1" applyBorder="1">
      <alignment vertical="center"/>
    </xf>
    <xf numFmtId="176" fontId="17" fillId="3" borderId="0" xfId="0" applyNumberFormat="1" applyFont="1" applyFill="1">
      <alignment vertical="center"/>
    </xf>
    <xf numFmtId="49" fontId="19" fillId="0" borderId="0" xfId="3" applyNumberFormat="1" applyFont="1"/>
    <xf numFmtId="49" fontId="20" fillId="0" borderId="0" xfId="3" applyNumberFormat="1" applyFont="1"/>
    <xf numFmtId="49" fontId="21" fillId="0" borderId="0" xfId="3" applyNumberFormat="1" applyFont="1"/>
    <xf numFmtId="49" fontId="19" fillId="5" borderId="0" xfId="3" applyNumberFormat="1" applyFont="1" applyFill="1"/>
    <xf numFmtId="178" fontId="20" fillId="0" borderId="0" xfId="3" applyNumberFormat="1" applyFont="1" applyAlignment="1">
      <alignment horizontal="right"/>
    </xf>
    <xf numFmtId="0" fontId="20" fillId="0" borderId="0" xfId="3" applyFont="1"/>
    <xf numFmtId="176" fontId="23" fillId="0" borderId="14" xfId="3" applyNumberFormat="1" applyFont="1" applyBorder="1" applyAlignment="1">
      <alignment horizontal="right"/>
    </xf>
    <xf numFmtId="176" fontId="23" fillId="0" borderId="13" xfId="3" applyNumberFormat="1" applyFont="1" applyBorder="1" applyAlignment="1">
      <alignment horizontal="right"/>
    </xf>
    <xf numFmtId="49" fontId="21" fillId="0" borderId="15" xfId="3" applyNumberFormat="1" applyFont="1" applyBorder="1" applyAlignment="1">
      <alignment wrapText="1"/>
    </xf>
    <xf numFmtId="49" fontId="20" fillId="0" borderId="14" xfId="3" applyNumberFormat="1" applyFont="1" applyBorder="1"/>
    <xf numFmtId="49" fontId="19" fillId="6" borderId="0" xfId="3" applyNumberFormat="1" applyFont="1" applyFill="1" applyAlignment="1">
      <alignment horizontal="right"/>
    </xf>
    <xf numFmtId="49" fontId="24" fillId="0" borderId="0" xfId="3" applyNumberFormat="1" applyFont="1"/>
    <xf numFmtId="176" fontId="23" fillId="0" borderId="0" xfId="3" applyNumberFormat="1" applyFont="1" applyAlignment="1">
      <alignment horizontal="right"/>
    </xf>
    <xf numFmtId="176" fontId="23" fillId="0" borderId="11" xfId="3" applyNumberFormat="1" applyFont="1" applyBorder="1" applyAlignment="1">
      <alignment horizontal="right"/>
    </xf>
    <xf numFmtId="49" fontId="21" fillId="0" borderId="0" xfId="3" applyNumberFormat="1" applyFont="1" applyAlignment="1">
      <alignment wrapText="1"/>
    </xf>
    <xf numFmtId="0" fontId="23" fillId="0" borderId="0" xfId="3" applyFont="1" applyAlignment="1">
      <alignment horizontal="right"/>
    </xf>
    <xf numFmtId="0" fontId="23" fillId="0" borderId="11" xfId="3" applyFont="1" applyBorder="1" applyAlignment="1">
      <alignment horizontal="right"/>
    </xf>
    <xf numFmtId="49" fontId="20" fillId="0" borderId="0" xfId="3" applyNumberFormat="1" applyFont="1" applyAlignment="1">
      <alignment wrapText="1"/>
    </xf>
    <xf numFmtId="49" fontId="20" fillId="0" borderId="0" xfId="3" applyNumberFormat="1" applyFont="1" applyAlignment="1">
      <alignment horizontal="distributed"/>
    </xf>
    <xf numFmtId="179" fontId="20" fillId="0" borderId="0" xfId="3" applyNumberFormat="1" applyFont="1"/>
    <xf numFmtId="180" fontId="20" fillId="0" borderId="0" xfId="3" applyNumberFormat="1" applyFont="1"/>
    <xf numFmtId="0" fontId="21" fillId="0" borderId="16" xfId="3" applyFont="1" applyBorder="1" applyAlignment="1">
      <alignment horizontal="center"/>
    </xf>
    <xf numFmtId="0" fontId="21" fillId="0" borderId="15" xfId="3" applyFont="1" applyBorder="1" applyAlignment="1">
      <alignment horizontal="center"/>
    </xf>
    <xf numFmtId="0" fontId="20" fillId="0" borderId="7" xfId="3" applyFont="1" applyBorder="1" applyAlignment="1">
      <alignment horizontal="right" vertical="top"/>
    </xf>
    <xf numFmtId="0" fontId="20" fillId="0" borderId="12" xfId="3" applyFont="1" applyBorder="1" applyAlignment="1">
      <alignment horizontal="center" vertical="center"/>
    </xf>
    <xf numFmtId="0" fontId="20" fillId="0" borderId="12" xfId="3" applyFont="1" applyBorder="1" applyAlignment="1">
      <alignment horizontal="right" vertical="top"/>
    </xf>
    <xf numFmtId="0" fontId="20" fillId="0" borderId="11" xfId="3" applyFont="1" applyBorder="1" applyAlignment="1">
      <alignment horizontal="right" vertical="top"/>
    </xf>
    <xf numFmtId="0" fontId="20" fillId="0" borderId="7" xfId="3" applyFont="1" applyBorder="1" applyAlignment="1">
      <alignment horizontal="center" vertical="center"/>
    </xf>
    <xf numFmtId="49" fontId="20" fillId="0" borderId="8" xfId="3" applyNumberFormat="1" applyFont="1" applyBorder="1" applyAlignment="1">
      <alignment horizontal="center" vertical="center"/>
    </xf>
    <xf numFmtId="49" fontId="20" fillId="0" borderId="17" xfId="3" applyNumberFormat="1" applyFont="1" applyBorder="1" applyAlignment="1">
      <alignment horizontal="center" vertical="center"/>
    </xf>
    <xf numFmtId="0" fontId="21" fillId="0" borderId="21" xfId="3" applyFont="1" applyBorder="1" applyAlignment="1">
      <alignment vertical="center"/>
    </xf>
    <xf numFmtId="49" fontId="20" fillId="0" borderId="0" xfId="3" applyNumberFormat="1" applyFont="1" applyAlignment="1">
      <alignment vertical="center"/>
    </xf>
    <xf numFmtId="49" fontId="20" fillId="0" borderId="0" xfId="3" applyNumberFormat="1" applyFont="1" applyAlignment="1">
      <alignment horizontal="right" vertical="center"/>
    </xf>
    <xf numFmtId="0" fontId="20" fillId="0" borderId="0" xfId="3" applyFont="1" applyAlignment="1">
      <alignment vertical="center"/>
    </xf>
    <xf numFmtId="0" fontId="25" fillId="0" borderId="0" xfId="3" applyFont="1" applyAlignment="1">
      <alignment vertical="center"/>
    </xf>
    <xf numFmtId="49" fontId="25" fillId="0" borderId="0" xfId="3" applyNumberFormat="1" applyFont="1" applyAlignment="1">
      <alignment horizontal="right" vertical="center"/>
    </xf>
    <xf numFmtId="0" fontId="18" fillId="0" borderId="0" xfId="3" applyAlignment="1">
      <alignment vertical="center"/>
    </xf>
    <xf numFmtId="0" fontId="19" fillId="0" borderId="0" xfId="3" applyFont="1" applyAlignment="1">
      <alignment vertical="top"/>
    </xf>
    <xf numFmtId="0" fontId="19" fillId="0" borderId="0" xfId="3" applyFont="1" applyAlignment="1">
      <alignment vertical="center"/>
    </xf>
    <xf numFmtId="49" fontId="19" fillId="0" borderId="0" xfId="3" applyNumberFormat="1" applyFont="1" applyAlignment="1">
      <alignment vertical="center"/>
    </xf>
    <xf numFmtId="0" fontId="25" fillId="0" borderId="0" xfId="3" applyFont="1" applyAlignment="1">
      <alignment horizontal="right" vertical="center"/>
    </xf>
    <xf numFmtId="49" fontId="27" fillId="0" borderId="0" xfId="3" applyNumberFormat="1" applyFont="1" applyAlignment="1">
      <alignment vertical="center"/>
    </xf>
    <xf numFmtId="49" fontId="27" fillId="0" borderId="0" xfId="3" applyNumberFormat="1" applyFont="1" applyAlignment="1">
      <alignment horizontal="right" vertical="center"/>
    </xf>
    <xf numFmtId="0" fontId="0" fillId="0" borderId="0" xfId="0" applyFill="1">
      <alignment vertical="center"/>
    </xf>
    <xf numFmtId="49" fontId="20" fillId="0" borderId="0" xfId="3" applyNumberFormat="1" applyFont="1" applyFill="1"/>
    <xf numFmtId="49" fontId="21" fillId="0" borderId="10" xfId="3" applyNumberFormat="1" applyFont="1" applyFill="1" applyBorder="1" applyAlignment="1">
      <alignment wrapText="1"/>
    </xf>
    <xf numFmtId="0" fontId="23" fillId="0" borderId="8" xfId="3" applyFont="1" applyFill="1" applyBorder="1" applyAlignment="1">
      <alignment horizontal="right"/>
    </xf>
    <xf numFmtId="0" fontId="23" fillId="0" borderId="0" xfId="3" applyFont="1" applyFill="1" applyAlignment="1">
      <alignment horizontal="right"/>
    </xf>
    <xf numFmtId="49" fontId="21" fillId="0" borderId="0" xfId="3" applyNumberFormat="1" applyFont="1" applyFill="1"/>
    <xf numFmtId="0" fontId="23" fillId="0" borderId="11" xfId="3" applyFont="1" applyFill="1" applyBorder="1" applyAlignment="1">
      <alignment horizontal="right"/>
    </xf>
    <xf numFmtId="49" fontId="20" fillId="0" borderId="0" xfId="3" applyNumberFormat="1" applyFont="1" applyFill="1" applyAlignment="1">
      <alignment horizontal="distributed"/>
    </xf>
    <xf numFmtId="49" fontId="20" fillId="0" borderId="0" xfId="3" applyNumberFormat="1" applyFont="1" applyFill="1" applyAlignment="1">
      <alignment wrapText="1"/>
    </xf>
    <xf numFmtId="0" fontId="0" fillId="0" borderId="0" xfId="0" applyAlignment="1">
      <alignment vertical="center" wrapText="1"/>
    </xf>
    <xf numFmtId="0" fontId="11" fillId="0" borderId="0" xfId="0" applyFont="1" applyAlignment="1">
      <alignment vertical="center" wrapText="1"/>
    </xf>
    <xf numFmtId="0" fontId="10" fillId="0" borderId="0" xfId="0" applyFont="1" applyFill="1">
      <alignment vertical="center"/>
    </xf>
    <xf numFmtId="49" fontId="19" fillId="0" borderId="0" xfId="3" applyNumberFormat="1" applyFont="1" applyFill="1"/>
    <xf numFmtId="49" fontId="19" fillId="0" borderId="0" xfId="3" applyNumberFormat="1" applyFont="1" applyFill="1" applyAlignment="1">
      <alignment horizontal="right"/>
    </xf>
    <xf numFmtId="38" fontId="0" fillId="0" borderId="0" xfId="4" applyFont="1">
      <alignment vertical="center"/>
    </xf>
    <xf numFmtId="0" fontId="0" fillId="0" borderId="0" xfId="0" applyAlignment="1">
      <alignment vertical="center"/>
    </xf>
    <xf numFmtId="49" fontId="20" fillId="0" borderId="0" xfId="3" applyNumberFormat="1" applyFont="1" applyFill="1" applyAlignment="1">
      <alignment horizontal="distributed" wrapText="1"/>
    </xf>
    <xf numFmtId="49" fontId="20" fillId="0" borderId="0" xfId="3" applyNumberFormat="1" applyFont="1" applyFill="1" applyAlignment="1">
      <alignment horizontal="distributed"/>
    </xf>
    <xf numFmtId="49" fontId="20" fillId="0" borderId="0" xfId="3" applyNumberFormat="1" applyFont="1" applyFill="1" applyAlignment="1">
      <alignment wrapText="1"/>
    </xf>
    <xf numFmtId="0" fontId="0" fillId="0" borderId="0" xfId="0" applyAlignment="1">
      <alignment horizontal="center" vertical="center"/>
    </xf>
    <xf numFmtId="0" fontId="23" fillId="7" borderId="0" xfId="3" applyFont="1" applyFill="1" applyAlignment="1">
      <alignment horizontal="right"/>
    </xf>
    <xf numFmtId="0" fontId="29" fillId="0" borderId="0" xfId="3" applyFont="1"/>
    <xf numFmtId="49" fontId="29" fillId="0" borderId="0" xfId="3" applyNumberFormat="1" applyFont="1"/>
    <xf numFmtId="0" fontId="30" fillId="0" borderId="14" xfId="3" applyFont="1" applyBorder="1"/>
    <xf numFmtId="0" fontId="30" fillId="0" borderId="0" xfId="3" applyFont="1"/>
    <xf numFmtId="182" fontId="31" fillId="0" borderId="15" xfId="3" applyNumberFormat="1" applyFont="1" applyBorder="1"/>
    <xf numFmtId="0" fontId="29" fillId="0" borderId="14" xfId="3" applyFont="1" applyBorder="1"/>
    <xf numFmtId="0" fontId="29" fillId="6" borderId="0" xfId="3" applyFont="1" applyFill="1"/>
    <xf numFmtId="182" fontId="31" fillId="0" borderId="12" xfId="3" applyNumberFormat="1" applyFont="1" applyBorder="1"/>
    <xf numFmtId="0" fontId="30" fillId="0" borderId="0" xfId="3" applyFont="1" applyAlignment="1">
      <alignment horizontal="right"/>
    </xf>
    <xf numFmtId="0" fontId="29" fillId="8" borderId="0" xfId="3" applyFont="1" applyFill="1"/>
    <xf numFmtId="0" fontId="29" fillId="0" borderId="0" xfId="3" applyFont="1" applyAlignment="1">
      <alignment vertical="center"/>
    </xf>
    <xf numFmtId="0" fontId="29" fillId="0" borderId="0" xfId="3" applyFont="1" applyAlignment="1">
      <alignment horizontal="center" vertical="center"/>
    </xf>
    <xf numFmtId="182" fontId="31" fillId="0" borderId="6" xfId="3" applyNumberFormat="1" applyFont="1" applyBorder="1" applyAlignment="1">
      <alignment horizontal="center" vertical="center"/>
    </xf>
    <xf numFmtId="0" fontId="29" fillId="0" borderId="15" xfId="3" applyFont="1" applyBorder="1" applyAlignment="1">
      <alignment horizontal="center" vertical="center"/>
    </xf>
    <xf numFmtId="0" fontId="29" fillId="0" borderId="14" xfId="3" applyFont="1" applyBorder="1" applyAlignment="1">
      <alignment vertical="center"/>
    </xf>
    <xf numFmtId="0" fontId="29" fillId="10" borderId="0" xfId="3" applyFont="1" applyFill="1" applyAlignment="1">
      <alignment vertical="center"/>
    </xf>
    <xf numFmtId="49" fontId="29" fillId="0" borderId="0" xfId="3" applyNumberFormat="1" applyFont="1" applyAlignment="1">
      <alignment vertical="center"/>
    </xf>
    <xf numFmtId="0" fontId="29" fillId="0" borderId="13" xfId="3" applyFont="1" applyBorder="1" applyAlignment="1">
      <alignment horizontal="center" vertical="center"/>
    </xf>
    <xf numFmtId="0" fontId="29" fillId="0" borderId="12" xfId="3" applyFont="1" applyBorder="1" applyAlignment="1">
      <alignment horizontal="center" vertical="center"/>
    </xf>
    <xf numFmtId="0" fontId="29" fillId="0" borderId="11" xfId="3" applyFont="1" applyBorder="1" applyAlignment="1">
      <alignment horizontal="center" vertical="center"/>
    </xf>
    <xf numFmtId="0" fontId="29" fillId="0" borderId="12" xfId="3" applyFont="1" applyBorder="1" applyAlignment="1">
      <alignment vertical="center"/>
    </xf>
    <xf numFmtId="0" fontId="29" fillId="0" borderId="24" xfId="3" applyFont="1" applyBorder="1" applyAlignment="1">
      <alignment horizontal="centerContinuous" vertical="center"/>
    </xf>
    <xf numFmtId="0" fontId="29" fillId="0" borderId="25" xfId="3" applyFont="1" applyBorder="1" applyAlignment="1">
      <alignment horizontal="centerContinuous" vertical="center"/>
    </xf>
    <xf numFmtId="0" fontId="29" fillId="0" borderId="26" xfId="3" applyFont="1" applyBorder="1" applyAlignment="1">
      <alignment horizontal="centerContinuous" vertical="center"/>
    </xf>
    <xf numFmtId="0" fontId="29" fillId="0" borderId="24" xfId="3" applyFont="1" applyBorder="1" applyAlignment="1">
      <alignment vertical="center"/>
    </xf>
    <xf numFmtId="0" fontId="29" fillId="0" borderId="25" xfId="3" applyFont="1" applyBorder="1" applyAlignment="1">
      <alignment vertical="center"/>
    </xf>
    <xf numFmtId="0" fontId="29" fillId="0" borderId="9" xfId="3" applyFont="1" applyBorder="1" applyAlignment="1">
      <alignment horizontal="center" vertical="center" wrapText="1"/>
    </xf>
    <xf numFmtId="0" fontId="29" fillId="0" borderId="10" xfId="3" applyFont="1" applyBorder="1" applyAlignment="1">
      <alignment horizontal="right" vertical="center"/>
    </xf>
    <xf numFmtId="0" fontId="29" fillId="0" borderId="9" xfId="3" applyFont="1" applyBorder="1" applyAlignment="1">
      <alignment horizontal="right" vertical="center"/>
    </xf>
    <xf numFmtId="0" fontId="29" fillId="0" borderId="9" xfId="3" applyFont="1" applyBorder="1" applyAlignment="1">
      <alignment vertical="center"/>
    </xf>
    <xf numFmtId="0" fontId="29" fillId="0" borderId="0" xfId="3" applyFont="1" applyAlignment="1">
      <alignment horizontal="right"/>
    </xf>
    <xf numFmtId="0" fontId="29" fillId="10" borderId="0" xfId="3" applyFont="1" applyFill="1"/>
    <xf numFmtId="0" fontId="29" fillId="0" borderId="0" xfId="3" applyFont="1" applyAlignment="1">
      <alignment vertical="center" wrapText="1"/>
    </xf>
    <xf numFmtId="0" fontId="29" fillId="0" borderId="0" xfId="3" applyFont="1" applyAlignment="1">
      <alignment horizontal="left" vertical="center"/>
    </xf>
    <xf numFmtId="0" fontId="29" fillId="5" borderId="0" xfId="3" applyFont="1" applyFill="1"/>
    <xf numFmtId="49" fontId="24" fillId="0" borderId="0" xfId="3" applyNumberFormat="1" applyFont="1" applyFill="1"/>
    <xf numFmtId="0" fontId="29" fillId="0" borderId="0" xfId="3" applyFont="1" applyFill="1"/>
    <xf numFmtId="182" fontId="31" fillId="0" borderId="12" xfId="3" applyNumberFormat="1" applyFont="1" applyFill="1" applyBorder="1"/>
    <xf numFmtId="0" fontId="30" fillId="0" borderId="0" xfId="3" applyFont="1" applyFill="1"/>
    <xf numFmtId="3" fontId="0" fillId="11" borderId="0" xfId="0" applyNumberFormat="1" applyFill="1">
      <alignment vertical="center"/>
    </xf>
    <xf numFmtId="0" fontId="9" fillId="11" borderId="0" xfId="0" applyFont="1" applyFill="1">
      <alignment vertical="center"/>
    </xf>
    <xf numFmtId="0" fontId="10" fillId="11" borderId="0" xfId="0" applyFont="1" applyFill="1">
      <alignment vertical="center"/>
    </xf>
    <xf numFmtId="3" fontId="9" fillId="11" borderId="0" xfId="0" applyNumberFormat="1" applyFont="1" applyFill="1">
      <alignment vertical="center"/>
    </xf>
    <xf numFmtId="10" fontId="10" fillId="12" borderId="0" xfId="1" applyNumberFormat="1" applyFont="1" applyFill="1">
      <alignment vertical="center"/>
    </xf>
    <xf numFmtId="3" fontId="0" fillId="12" borderId="0" xfId="0" applyNumberFormat="1" applyFill="1">
      <alignment vertical="center"/>
    </xf>
    <xf numFmtId="0" fontId="11" fillId="0" borderId="27" xfId="0" applyFont="1" applyBorder="1">
      <alignment vertical="center"/>
    </xf>
    <xf numFmtId="0" fontId="11" fillId="0" borderId="28" xfId="0" applyFont="1" applyBorder="1">
      <alignment vertical="center"/>
    </xf>
    <xf numFmtId="0" fontId="11" fillId="0" borderId="29" xfId="0" applyFont="1" applyBorder="1">
      <alignment vertical="center"/>
    </xf>
    <xf numFmtId="0" fontId="11" fillId="0" borderId="30" xfId="0" applyFont="1" applyBorder="1">
      <alignment vertical="center"/>
    </xf>
    <xf numFmtId="0" fontId="11" fillId="0" borderId="31" xfId="0" applyFont="1" applyBorder="1">
      <alignment vertical="center"/>
    </xf>
    <xf numFmtId="181" fontId="11" fillId="0" borderId="30" xfId="4" applyNumberFormat="1" applyFont="1" applyBorder="1">
      <alignment vertical="center"/>
    </xf>
    <xf numFmtId="181" fontId="11" fillId="0" borderId="0" xfId="4" applyNumberFormat="1" applyFont="1" applyBorder="1">
      <alignment vertical="center"/>
    </xf>
    <xf numFmtId="181" fontId="11" fillId="0" borderId="31" xfId="4" applyNumberFormat="1" applyFont="1" applyBorder="1">
      <alignment vertical="center"/>
    </xf>
    <xf numFmtId="181" fontId="11" fillId="0" borderId="32" xfId="4" applyNumberFormat="1" applyFont="1" applyBorder="1">
      <alignment vertical="center"/>
    </xf>
    <xf numFmtId="181" fontId="11" fillId="0" borderId="4" xfId="4" applyNumberFormat="1" applyFont="1" applyBorder="1">
      <alignment vertical="center"/>
    </xf>
    <xf numFmtId="181" fontId="11" fillId="0" borderId="33" xfId="4" applyNumberFormat="1" applyFont="1" applyBorder="1">
      <alignment vertical="center"/>
    </xf>
    <xf numFmtId="181" fontId="11" fillId="0" borderId="34" xfId="4" applyNumberFormat="1" applyFont="1" applyBorder="1">
      <alignment vertical="center"/>
    </xf>
    <xf numFmtId="181" fontId="11" fillId="0" borderId="35" xfId="4" applyNumberFormat="1" applyFont="1" applyBorder="1">
      <alignment vertical="center"/>
    </xf>
    <xf numFmtId="181" fontId="11" fillId="0" borderId="36" xfId="4" applyNumberFormat="1" applyFont="1" applyBorder="1">
      <alignment vertical="center"/>
    </xf>
    <xf numFmtId="181" fontId="11" fillId="0" borderId="27" xfId="4" applyNumberFormat="1" applyFont="1" applyBorder="1">
      <alignment vertical="center"/>
    </xf>
    <xf numFmtId="181" fontId="11" fillId="0" borderId="28" xfId="4" applyNumberFormat="1" applyFont="1" applyBorder="1">
      <alignment vertical="center"/>
    </xf>
    <xf numFmtId="181" fontId="11" fillId="0" borderId="29" xfId="4" applyNumberFormat="1" applyFont="1" applyBorder="1">
      <alignment vertical="center"/>
    </xf>
    <xf numFmtId="0" fontId="11" fillId="0" borderId="35" xfId="0" applyFont="1" applyBorder="1">
      <alignment vertical="center"/>
    </xf>
    <xf numFmtId="0" fontId="11" fillId="0" borderId="36" xfId="0" applyFont="1" applyBorder="1">
      <alignment vertical="center"/>
    </xf>
    <xf numFmtId="3" fontId="16" fillId="11" borderId="0" xfId="0" applyNumberFormat="1" applyFont="1" applyFill="1">
      <alignment vertical="center"/>
    </xf>
    <xf numFmtId="0" fontId="0" fillId="12" borderId="0" xfId="0" applyFill="1" applyAlignment="1">
      <alignment horizontal="center" vertical="center"/>
    </xf>
    <xf numFmtId="3" fontId="11" fillId="0" borderId="0" xfId="0" applyNumberFormat="1" applyFont="1" applyFill="1">
      <alignment vertical="center"/>
    </xf>
    <xf numFmtId="0" fontId="30" fillId="7" borderId="0" xfId="3" applyFont="1" applyFill="1"/>
    <xf numFmtId="49" fontId="28" fillId="0" borderId="0" xfId="3" applyNumberFormat="1" applyFont="1" applyFill="1" applyAlignment="1">
      <alignment horizontal="distributed" wrapText="1"/>
    </xf>
    <xf numFmtId="178" fontId="20" fillId="0" borderId="0" xfId="3" applyNumberFormat="1" applyFont="1" applyFill="1" applyAlignment="1">
      <alignment horizontal="right"/>
    </xf>
    <xf numFmtId="49" fontId="28" fillId="0" borderId="0" xfId="3" applyNumberFormat="1" applyFont="1" applyFill="1"/>
    <xf numFmtId="0" fontId="23" fillId="9" borderId="0" xfId="3" applyFont="1" applyFill="1" applyAlignment="1">
      <alignment horizontal="right"/>
    </xf>
    <xf numFmtId="183" fontId="0" fillId="0" borderId="0" xfId="0" applyNumberFormat="1">
      <alignment vertical="center"/>
    </xf>
    <xf numFmtId="3" fontId="0" fillId="0" borderId="0" xfId="0" applyNumberFormat="1" applyBorder="1">
      <alignment vertical="center"/>
    </xf>
    <xf numFmtId="183" fontId="0" fillId="0" borderId="0" xfId="0" applyNumberFormat="1" applyBorder="1">
      <alignment vertical="center"/>
    </xf>
    <xf numFmtId="38" fontId="35" fillId="0" borderId="0" xfId="4" applyFont="1">
      <alignment vertical="center"/>
    </xf>
    <xf numFmtId="0" fontId="4" fillId="0" borderId="0" xfId="2" applyAlignment="1">
      <alignment vertical="center" wrapText="1"/>
    </xf>
    <xf numFmtId="3" fontId="0" fillId="0" borderId="0" xfId="0" applyNumberFormat="1" applyFill="1">
      <alignment vertical="center"/>
    </xf>
    <xf numFmtId="49" fontId="20" fillId="0" borderId="0" xfId="3" applyNumberFormat="1" applyFont="1" applyAlignment="1">
      <alignment horizontal="distributed"/>
    </xf>
    <xf numFmtId="49" fontId="20" fillId="0" borderId="0" xfId="3" applyNumberFormat="1" applyFont="1" applyAlignment="1">
      <alignment horizontal="distributed" wrapText="1"/>
    </xf>
    <xf numFmtId="49" fontId="20" fillId="0" borderId="14" xfId="3" applyNumberFormat="1" applyFont="1" applyBorder="1" applyAlignment="1">
      <alignment horizontal="distributed"/>
    </xf>
    <xf numFmtId="49" fontId="20" fillId="0" borderId="0" xfId="3" applyNumberFormat="1" applyFont="1" applyAlignment="1">
      <alignment wrapText="1"/>
    </xf>
    <xf numFmtId="49" fontId="20" fillId="0" borderId="12" xfId="3" applyNumberFormat="1" applyFont="1" applyBorder="1" applyAlignment="1">
      <alignment wrapText="1"/>
    </xf>
    <xf numFmtId="49" fontId="20" fillId="0" borderId="0" xfId="3" applyNumberFormat="1" applyFont="1" applyFill="1" applyAlignment="1">
      <alignment horizontal="distributed"/>
    </xf>
    <xf numFmtId="49" fontId="20" fillId="0" borderId="0" xfId="3" applyNumberFormat="1" applyFont="1" applyFill="1" applyAlignment="1">
      <alignment horizontal="distributed" wrapText="1"/>
    </xf>
    <xf numFmtId="0" fontId="29" fillId="7" borderId="17" xfId="3" applyFont="1" applyFill="1" applyBorder="1" applyAlignment="1">
      <alignment horizontal="center" vertical="center" wrapText="1"/>
    </xf>
    <xf numFmtId="0" fontId="29" fillId="7" borderId="7" xfId="3" applyFont="1" applyFill="1" applyBorder="1" applyAlignment="1">
      <alignment horizontal="center" vertical="center"/>
    </xf>
    <xf numFmtId="0" fontId="29" fillId="7" borderId="16" xfId="3" applyFont="1" applyFill="1" applyBorder="1" applyAlignment="1">
      <alignment horizontal="center" vertical="center"/>
    </xf>
    <xf numFmtId="49" fontId="20" fillId="0" borderId="9" xfId="3" applyNumberFormat="1" applyFont="1" applyFill="1" applyBorder="1" applyAlignment="1">
      <alignment horizontal="distributed"/>
    </xf>
    <xf numFmtId="0" fontId="21" fillId="0" borderId="0" xfId="3" applyFont="1" applyAlignment="1">
      <alignment horizontal="right"/>
    </xf>
    <xf numFmtId="49" fontId="21" fillId="0" borderId="23" xfId="3" applyNumberFormat="1" applyFont="1" applyBorder="1" applyAlignment="1">
      <alignment horizontal="right" vertical="center"/>
    </xf>
    <xf numFmtId="0" fontId="20" fillId="0" borderId="22" xfId="3" applyFont="1" applyBorder="1" applyAlignment="1">
      <alignment horizontal="center" vertical="center" wrapText="1"/>
    </xf>
    <xf numFmtId="0" fontId="20" fillId="0" borderId="22" xfId="3" applyFont="1" applyBorder="1" applyAlignment="1">
      <alignment horizontal="center" vertical="center"/>
    </xf>
    <xf numFmtId="0" fontId="20" fillId="0" borderId="21" xfId="3" applyFont="1" applyBorder="1" applyAlignment="1">
      <alignment horizontal="center" vertical="center"/>
    </xf>
    <xf numFmtId="0" fontId="20" fillId="0" borderId="0" xfId="3" applyFont="1" applyAlignment="1">
      <alignment horizontal="center" vertical="center"/>
    </xf>
    <xf numFmtId="0" fontId="20" fillId="0" borderId="12" xfId="3" applyFont="1" applyBorder="1" applyAlignment="1">
      <alignment horizontal="center" vertical="center"/>
    </xf>
    <xf numFmtId="49" fontId="20" fillId="0" borderId="20" xfId="3" applyNumberFormat="1" applyFont="1" applyBorder="1" applyAlignment="1">
      <alignment horizontal="center" vertical="center"/>
    </xf>
    <xf numFmtId="0" fontId="18" fillId="0" borderId="7" xfId="3" applyBorder="1" applyAlignment="1">
      <alignment horizontal="center" vertical="center"/>
    </xf>
    <xf numFmtId="49" fontId="20" fillId="0" borderId="19" xfId="3" applyNumberFormat="1" applyFont="1" applyBorder="1" applyAlignment="1">
      <alignment horizontal="center" vertical="center"/>
    </xf>
    <xf numFmtId="0" fontId="18" fillId="0" borderId="18" xfId="3" applyBorder="1" applyAlignment="1">
      <alignment horizontal="center" vertical="center"/>
    </xf>
    <xf numFmtId="49" fontId="20" fillId="0" borderId="7" xfId="3" applyNumberFormat="1" applyFont="1" applyBorder="1" applyAlignment="1">
      <alignment horizontal="center" vertical="center"/>
    </xf>
    <xf numFmtId="49" fontId="20" fillId="0" borderId="21" xfId="3" applyNumberFormat="1" applyFont="1" applyBorder="1" applyAlignment="1">
      <alignment horizontal="center" vertical="center"/>
    </xf>
    <xf numFmtId="0" fontId="18" fillId="0" borderId="12" xfId="3" applyBorder="1" applyAlignment="1">
      <alignment horizontal="center" vertical="center"/>
    </xf>
    <xf numFmtId="49" fontId="20" fillId="0" borderId="12" xfId="3" applyNumberFormat="1" applyFont="1" applyBorder="1" applyAlignment="1">
      <alignment horizontal="center" vertical="center"/>
    </xf>
    <xf numFmtId="0" fontId="21" fillId="0" borderId="0" xfId="3" applyFont="1" applyAlignment="1">
      <alignment horizontal="center" vertical="center" wrapText="1"/>
    </xf>
    <xf numFmtId="0" fontId="21" fillId="0" borderId="0" xfId="3" applyFont="1" applyAlignment="1">
      <alignment horizontal="center" vertical="center"/>
    </xf>
    <xf numFmtId="0" fontId="21" fillId="0" borderId="12" xfId="3" applyFont="1" applyBorder="1" applyAlignment="1">
      <alignment horizontal="center" vertical="center"/>
    </xf>
    <xf numFmtId="0" fontId="21" fillId="0" borderId="14" xfId="3" applyFont="1" applyBorder="1" applyAlignment="1">
      <alignment horizontal="center" vertical="center"/>
    </xf>
    <xf numFmtId="0" fontId="21" fillId="0" borderId="15" xfId="3" applyFont="1" applyBorder="1" applyAlignment="1">
      <alignment horizontal="center" vertical="center"/>
    </xf>
    <xf numFmtId="0" fontId="21" fillId="0" borderId="11" xfId="3" applyFont="1" applyBorder="1" applyAlignment="1">
      <alignment horizontal="center" wrapText="1"/>
    </xf>
    <xf numFmtId="0" fontId="18" fillId="0" borderId="13" xfId="3" applyBorder="1" applyAlignment="1">
      <alignment horizontal="center" wrapText="1"/>
    </xf>
    <xf numFmtId="49" fontId="20" fillId="0" borderId="0" xfId="3" applyNumberFormat="1" applyFont="1" applyFill="1" applyAlignment="1">
      <alignment wrapText="1"/>
    </xf>
    <xf numFmtId="49" fontId="20" fillId="0" borderId="12" xfId="3" applyNumberFormat="1" applyFont="1" applyFill="1" applyBorder="1" applyAlignment="1">
      <alignment wrapText="1"/>
    </xf>
    <xf numFmtId="0" fontId="29" fillId="0" borderId="8" xfId="3" applyFont="1" applyBorder="1" applyAlignment="1">
      <alignment horizontal="center" vertical="center" wrapText="1"/>
    </xf>
    <xf numFmtId="0" fontId="29" fillId="0" borderId="11" xfId="3" applyFont="1" applyBorder="1" applyAlignment="1">
      <alignment horizontal="center" vertical="center"/>
    </xf>
    <xf numFmtId="0" fontId="29" fillId="0" borderId="13" xfId="3" applyFont="1" applyBorder="1" applyAlignment="1">
      <alignment horizontal="center" vertical="center"/>
    </xf>
    <xf numFmtId="0" fontId="29" fillId="0" borderId="17" xfId="3" applyFont="1" applyBorder="1" applyAlignment="1">
      <alignment horizontal="center" vertical="center" wrapText="1"/>
    </xf>
    <xf numFmtId="0" fontId="29" fillId="0" borderId="7" xfId="3" applyFont="1" applyBorder="1" applyAlignment="1">
      <alignment horizontal="center" vertical="center"/>
    </xf>
    <xf numFmtId="0" fontId="29" fillId="0" borderId="16" xfId="3" applyFont="1" applyBorder="1" applyAlignment="1">
      <alignment horizontal="center" vertical="center"/>
    </xf>
    <xf numFmtId="0" fontId="29" fillId="0" borderId="17" xfId="3" applyFont="1" applyBorder="1" applyAlignment="1">
      <alignment horizontal="center" vertical="center"/>
    </xf>
    <xf numFmtId="0" fontId="0" fillId="0" borderId="0" xfId="0" applyAlignment="1">
      <alignment horizontal="center" vertical="center"/>
    </xf>
    <xf numFmtId="0" fontId="8" fillId="2" borderId="2" xfId="0" applyFont="1" applyFill="1" applyBorder="1" applyAlignment="1">
      <alignment horizontal="center"/>
    </xf>
    <xf numFmtId="0" fontId="8" fillId="2" borderId="3" xfId="0" applyFont="1" applyFill="1" applyBorder="1" applyAlignment="1">
      <alignment horizontal="center"/>
    </xf>
    <xf numFmtId="0" fontId="15" fillId="2" borderId="2" xfId="0" applyFont="1" applyFill="1" applyBorder="1" applyAlignment="1">
      <alignment horizontal="center"/>
    </xf>
    <xf numFmtId="0" fontId="13" fillId="2" borderId="2" xfId="0" applyFont="1" applyFill="1" applyBorder="1" applyAlignment="1">
      <alignment horizontal="center"/>
    </xf>
    <xf numFmtId="0" fontId="12" fillId="2" borderId="3" xfId="0" applyFont="1" applyFill="1" applyBorder="1" applyAlignment="1">
      <alignment horizontal="center"/>
    </xf>
    <xf numFmtId="0" fontId="0" fillId="13" borderId="0" xfId="0" applyFill="1">
      <alignment vertical="center"/>
    </xf>
    <xf numFmtId="0" fontId="11" fillId="13" borderId="0" xfId="0" applyFont="1" applyFill="1">
      <alignment vertical="center"/>
    </xf>
    <xf numFmtId="0" fontId="0" fillId="13" borderId="6" xfId="0" applyFill="1" applyBorder="1">
      <alignment vertical="center"/>
    </xf>
    <xf numFmtId="0" fontId="0" fillId="13" borderId="6" xfId="0" applyFill="1" applyBorder="1" applyAlignment="1">
      <alignment horizontal="center" vertical="center" wrapText="1"/>
    </xf>
    <xf numFmtId="0" fontId="11" fillId="13" borderId="6" xfId="0" applyFont="1" applyFill="1" applyBorder="1" applyAlignment="1">
      <alignment horizontal="center" vertical="center" wrapText="1"/>
    </xf>
    <xf numFmtId="0" fontId="0" fillId="13" borderId="6" xfId="0" applyFill="1" applyBorder="1" applyAlignment="1">
      <alignment horizontal="center" vertical="center"/>
    </xf>
    <xf numFmtId="177" fontId="11" fillId="13" borderId="6" xfId="1" applyNumberFormat="1" applyFont="1" applyFill="1" applyBorder="1" applyAlignment="1">
      <alignment horizontal="center" vertical="center"/>
    </xf>
    <xf numFmtId="56" fontId="0" fillId="13" borderId="6" xfId="0" applyNumberFormat="1" applyFill="1" applyBorder="1" applyAlignment="1">
      <alignment horizontal="center" vertical="center"/>
    </xf>
  </cellXfs>
  <cellStyles count="5">
    <cellStyle name="パーセント" xfId="1" builtinId="5"/>
    <cellStyle name="ハイパーリンク" xfId="2" builtinId="8"/>
    <cellStyle name="桁区切り" xfId="4" builtinId="6"/>
    <cellStyle name="標準" xfId="0" builtinId="0"/>
    <cellStyle name="標準 2" xfId="3" xr:uid="{7492C418-1CE6-47A6-8F75-BA3DA420D8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2.xml"/><Relationship Id="rId18" Type="http://schemas.openxmlformats.org/officeDocument/2006/relationships/worksheet" Target="worksheets/sheet1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chartsheet" Target="chartsheets/sheet1.xml"/><Relationship Id="rId17" Type="http://schemas.openxmlformats.org/officeDocument/2006/relationships/worksheet" Target="worksheets/sheet14.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hartsheet" Target="chartsheets/sheet3.xml"/><Relationship Id="rId20" Type="http://schemas.openxmlformats.org/officeDocument/2006/relationships/worksheet" Target="worksheets/sheet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2.xml"/><Relationship Id="rId22" Type="http://schemas.openxmlformats.org/officeDocument/2006/relationships/styles" Target="styles.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a:t>X </a:t>
            </a:r>
            <a:r>
              <a:rPr lang="ja-JP" altLang="en-US"/>
              <a:t>値 </a:t>
            </a:r>
            <a:r>
              <a:rPr lang="en-US" altLang="ja-JP"/>
              <a:t>1 </a:t>
            </a:r>
            <a:r>
              <a:rPr lang="ja-JP" altLang="en-US"/>
              <a:t>残差グラフ</a:t>
            </a:r>
          </a:p>
        </c:rich>
      </c:tx>
      <c:overlay val="0"/>
    </c:title>
    <c:autoTitleDeleted val="0"/>
    <c:plotArea>
      <c:layout/>
      <c:scatterChart>
        <c:scatterStyle val="lineMarker"/>
        <c:varyColors val="0"/>
        <c:ser>
          <c:idx val="0"/>
          <c:order val="0"/>
          <c:spPr>
            <a:ln w="19050">
              <a:noFill/>
            </a:ln>
          </c:spPr>
          <c:xVal>
            <c:numRef>
              <c:f>賃金!$A$32:$A$77</c:f>
              <c:numCache>
                <c:formatCode>General</c:formatCode>
                <c:ptCount val="46"/>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numCache>
            </c:numRef>
          </c:xVal>
          <c:yVal>
            <c:numRef>
              <c:f>高卒回帰!$C$29:$C$74</c:f>
              <c:numCache>
                <c:formatCode>General</c:formatCode>
                <c:ptCount val="46"/>
                <c:pt idx="0">
                  <c:v>109.53226727514857</c:v>
                </c:pt>
                <c:pt idx="1">
                  <c:v>25.095013280108105</c:v>
                </c:pt>
                <c:pt idx="2">
                  <c:v>-51.969766994130168</c:v>
                </c:pt>
                <c:pt idx="3">
                  <c:v>-123.20540140968524</c:v>
                </c:pt>
                <c:pt idx="4">
                  <c:v>-189.99938860553129</c:v>
                </c:pt>
                <c:pt idx="5">
                  <c:v>126.81255847911052</c:v>
                </c:pt>
                <c:pt idx="6">
                  <c:v>65.34246908149953</c:v>
                </c:pt>
                <c:pt idx="7">
                  <c:v>5.0460710920006022</c:v>
                </c:pt>
                <c:pt idx="8">
                  <c:v>-54.881252469276205</c:v>
                </c:pt>
                <c:pt idx="9">
                  <c:v>-115.10850697575552</c:v>
                </c:pt>
                <c:pt idx="10">
                  <c:v>154.52687028223181</c:v>
                </c:pt>
                <c:pt idx="11">
                  <c:v>92.214966574093523</c:v>
                </c:pt>
                <c:pt idx="12">
                  <c:v>28.369350205679893</c:v>
                </c:pt>
                <c:pt idx="13">
                  <c:v>-37.176973004070533</c:v>
                </c:pt>
                <c:pt idx="14">
                  <c:v>-104.47560324649794</c:v>
                </c:pt>
                <c:pt idx="15">
                  <c:v>152.73320975349543</c:v>
                </c:pt>
                <c:pt idx="16">
                  <c:v>82.216523214041445</c:v>
                </c:pt>
                <c:pt idx="17">
                  <c:v>10.444657773060499</c:v>
                </c:pt>
                <c:pt idx="18">
                  <c:v>-62.212846035173243</c:v>
                </c:pt>
                <c:pt idx="19">
                  <c:v>-135.291271303332</c:v>
                </c:pt>
                <c:pt idx="20">
                  <c:v>129.26523172566704</c:v>
                </c:pt>
                <c:pt idx="21">
                  <c:v>57.099602135265741</c:v>
                </c:pt>
                <c:pt idx="22">
                  <c:v>-13.562175188059882</c:v>
                </c:pt>
                <c:pt idx="23">
                  <c:v>-81.91511307809651</c:v>
                </c:pt>
                <c:pt idx="24">
                  <c:v>-147.07926561226668</c:v>
                </c:pt>
                <c:pt idx="25">
                  <c:v>77.096228364996023</c:v>
                </c:pt>
                <c:pt idx="26">
                  <c:v>21.229101719020946</c:v>
                </c:pt>
                <c:pt idx="27">
                  <c:v>-28.400084498564865</c:v>
                </c:pt>
                <c:pt idx="28">
                  <c:v>-70.651984573052687</c:v>
                </c:pt>
                <c:pt idx="29">
                  <c:v>-104.33251165014917</c:v>
                </c:pt>
                <c:pt idx="30">
                  <c:v>-14.99688125913417</c:v>
                </c:pt>
                <c:pt idx="31">
                  <c:v>-27.753654836298665</c:v>
                </c:pt>
                <c:pt idx="32">
                  <c:v>-28.068783248296313</c:v>
                </c:pt>
                <c:pt idx="33">
                  <c:v>-14.569650315414037</c:v>
                </c:pt>
                <c:pt idx="34">
                  <c:v>14.150883665079164</c:v>
                </c:pt>
                <c:pt idx="35">
                  <c:v>74.330438395427336</c:v>
                </c:pt>
                <c:pt idx="36">
                  <c:v>137.83307005439565</c:v>
                </c:pt>
                <c:pt idx="37">
                  <c:v>220.9452277735727</c:v>
                </c:pt>
                <c:pt idx="38">
                  <c:v>325.17171011422761</c:v>
                </c:pt>
                <c:pt idx="39">
                  <c:v>452.03162154397796</c:v>
                </c:pt>
                <c:pt idx="40">
                  <c:v>-616.14567108659958</c:v>
                </c:pt>
                <c:pt idx="41">
                  <c:v>-439.42458206738502</c:v>
                </c:pt>
                <c:pt idx="42">
                  <c:v>-235.46735035185611</c:v>
                </c:pt>
                <c:pt idx="43">
                  <c:v>-2.738083080573233</c:v>
                </c:pt>
                <c:pt idx="44">
                  <c:v>260.29320089543489</c:v>
                </c:pt>
                <c:pt idx="45">
                  <c:v>77.64652749157267</c:v>
                </c:pt>
              </c:numCache>
            </c:numRef>
          </c:yVal>
          <c:smooth val="0"/>
          <c:extLst>
            <c:ext xmlns:c16="http://schemas.microsoft.com/office/drawing/2014/chart" uri="{C3380CC4-5D6E-409C-BE32-E72D297353CC}">
              <c16:uniqueId val="{00000003-B456-4A9B-8BA1-1EDCF2D94BBB}"/>
            </c:ext>
          </c:extLst>
        </c:ser>
        <c:dLbls>
          <c:showLegendKey val="0"/>
          <c:showVal val="0"/>
          <c:showCatName val="0"/>
          <c:showSerName val="0"/>
          <c:showPercent val="0"/>
          <c:showBubbleSize val="0"/>
        </c:dLbls>
        <c:axId val="124344544"/>
        <c:axId val="701001856"/>
      </c:scatterChart>
      <c:valAx>
        <c:axId val="124344544"/>
        <c:scaling>
          <c:orientation val="minMax"/>
        </c:scaling>
        <c:delete val="0"/>
        <c:axPos val="b"/>
        <c:title>
          <c:tx>
            <c:rich>
              <a:bodyPr/>
              <a:lstStyle/>
              <a:p>
                <a:pPr>
                  <a:defRPr/>
                </a:pPr>
                <a:r>
                  <a:rPr lang="en-US" altLang="ja-JP"/>
                  <a:t>X </a:t>
                </a:r>
                <a:r>
                  <a:rPr lang="ja-JP" altLang="en-US"/>
                  <a:t>値 </a:t>
                </a:r>
                <a:r>
                  <a:rPr lang="en-US" altLang="ja-JP"/>
                  <a:t>1</a:t>
                </a:r>
              </a:p>
            </c:rich>
          </c:tx>
          <c:overlay val="0"/>
        </c:title>
        <c:numFmt formatCode="General" sourceLinked="1"/>
        <c:majorTickMark val="out"/>
        <c:minorTickMark val="none"/>
        <c:tickLblPos val="nextTo"/>
        <c:crossAx val="701001856"/>
        <c:crosses val="autoZero"/>
        <c:crossBetween val="midCat"/>
      </c:valAx>
      <c:valAx>
        <c:axId val="701001856"/>
        <c:scaling>
          <c:orientation val="minMax"/>
        </c:scaling>
        <c:delete val="0"/>
        <c:axPos val="l"/>
        <c:title>
          <c:tx>
            <c:rich>
              <a:bodyPr/>
              <a:lstStyle/>
              <a:p>
                <a:pPr>
                  <a:defRPr/>
                </a:pPr>
                <a:r>
                  <a:rPr lang="ja-JP" altLang="en-US"/>
                  <a:t>残差</a:t>
                </a:r>
              </a:p>
            </c:rich>
          </c:tx>
          <c:overlay val="0"/>
        </c:title>
        <c:numFmt formatCode="General" sourceLinked="1"/>
        <c:majorTickMark val="out"/>
        <c:minorTickMark val="none"/>
        <c:tickLblPos val="nextTo"/>
        <c:crossAx val="124344544"/>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a:t>X </a:t>
            </a:r>
            <a:r>
              <a:rPr lang="ja-JP" altLang="en-US"/>
              <a:t>値 </a:t>
            </a:r>
            <a:r>
              <a:rPr lang="en-US" altLang="ja-JP"/>
              <a:t>1 </a:t>
            </a:r>
            <a:r>
              <a:rPr lang="ja-JP" altLang="en-US"/>
              <a:t>観測値グラフ</a:t>
            </a:r>
          </a:p>
        </c:rich>
      </c:tx>
      <c:overlay val="0"/>
    </c:title>
    <c:autoTitleDeleted val="0"/>
    <c:plotArea>
      <c:layout/>
      <c:scatterChart>
        <c:scatterStyle val="lineMarker"/>
        <c:varyColors val="0"/>
        <c:ser>
          <c:idx val="0"/>
          <c:order val="0"/>
          <c:tx>
            <c:v>Y</c:v>
          </c:tx>
          <c:spPr>
            <a:ln w="19050">
              <a:noFill/>
            </a:ln>
          </c:spPr>
          <c:xVal>
            <c:numRef>
              <c:f>賃金!$A$32:$A$77</c:f>
              <c:numCache>
                <c:formatCode>General</c:formatCode>
                <c:ptCount val="46"/>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numCache>
            </c:numRef>
          </c:xVal>
          <c:yVal>
            <c:numRef>
              <c:f>賃金!$H$32:$H$77</c:f>
              <c:numCache>
                <c:formatCode>General</c:formatCode>
                <c:ptCount val="46"/>
                <c:pt idx="0">
                  <c:v>2816</c:v>
                </c:pt>
                <c:pt idx="1">
                  <c:v>2816</c:v>
                </c:pt>
                <c:pt idx="2">
                  <c:v>2816</c:v>
                </c:pt>
                <c:pt idx="3">
                  <c:v>2816</c:v>
                </c:pt>
                <c:pt idx="4">
                  <c:v>2816</c:v>
                </c:pt>
                <c:pt idx="5">
                  <c:v>3196.4</c:v>
                </c:pt>
                <c:pt idx="6">
                  <c:v>3196.4</c:v>
                </c:pt>
                <c:pt idx="7">
                  <c:v>3196.4</c:v>
                </c:pt>
                <c:pt idx="8">
                  <c:v>3196.4</c:v>
                </c:pt>
                <c:pt idx="9">
                  <c:v>3196.4</c:v>
                </c:pt>
                <c:pt idx="10">
                  <c:v>3527.1</c:v>
                </c:pt>
                <c:pt idx="11">
                  <c:v>3527.1</c:v>
                </c:pt>
                <c:pt idx="12">
                  <c:v>3527.1</c:v>
                </c:pt>
                <c:pt idx="13">
                  <c:v>3527.1</c:v>
                </c:pt>
                <c:pt idx="14">
                  <c:v>3527.1</c:v>
                </c:pt>
                <c:pt idx="15">
                  <c:v>3853.3</c:v>
                </c:pt>
                <c:pt idx="16">
                  <c:v>3853.3</c:v>
                </c:pt>
                <c:pt idx="17">
                  <c:v>3853.3</c:v>
                </c:pt>
                <c:pt idx="18">
                  <c:v>3853.3</c:v>
                </c:pt>
                <c:pt idx="19">
                  <c:v>3853.3</c:v>
                </c:pt>
                <c:pt idx="20">
                  <c:v>4190.7999999999993</c:v>
                </c:pt>
                <c:pt idx="21">
                  <c:v>4190.7999999999993</c:v>
                </c:pt>
                <c:pt idx="22">
                  <c:v>4190.7999999999993</c:v>
                </c:pt>
                <c:pt idx="23">
                  <c:v>4190.7999999999993</c:v>
                </c:pt>
                <c:pt idx="24">
                  <c:v>4190.7999999999993</c:v>
                </c:pt>
                <c:pt idx="25">
                  <c:v>4476</c:v>
                </c:pt>
                <c:pt idx="26">
                  <c:v>4476</c:v>
                </c:pt>
                <c:pt idx="27">
                  <c:v>4476</c:v>
                </c:pt>
                <c:pt idx="28">
                  <c:v>4476</c:v>
                </c:pt>
                <c:pt idx="29">
                  <c:v>4476</c:v>
                </c:pt>
                <c:pt idx="30">
                  <c:v>4589.2000000000007</c:v>
                </c:pt>
                <c:pt idx="31">
                  <c:v>4589.2000000000007</c:v>
                </c:pt>
                <c:pt idx="32">
                  <c:v>4589.2000000000007</c:v>
                </c:pt>
                <c:pt idx="33">
                  <c:v>4589.2000000000007</c:v>
                </c:pt>
                <c:pt idx="34">
                  <c:v>4589.2000000000007</c:v>
                </c:pt>
                <c:pt idx="35">
                  <c:v>4604</c:v>
                </c:pt>
                <c:pt idx="36">
                  <c:v>4604</c:v>
                </c:pt>
                <c:pt idx="37">
                  <c:v>4604</c:v>
                </c:pt>
                <c:pt idx="38">
                  <c:v>4604</c:v>
                </c:pt>
                <c:pt idx="39">
                  <c:v>4604</c:v>
                </c:pt>
                <c:pt idx="40">
                  <c:v>3384.8</c:v>
                </c:pt>
                <c:pt idx="41">
                  <c:v>3384.8</c:v>
                </c:pt>
                <c:pt idx="42">
                  <c:v>3384.8</c:v>
                </c:pt>
                <c:pt idx="43">
                  <c:v>3384.8</c:v>
                </c:pt>
                <c:pt idx="44">
                  <c:v>3384.8</c:v>
                </c:pt>
                <c:pt idx="45">
                  <c:v>2907.3</c:v>
                </c:pt>
              </c:numCache>
            </c:numRef>
          </c:yVal>
          <c:smooth val="0"/>
          <c:extLst>
            <c:ext xmlns:c16="http://schemas.microsoft.com/office/drawing/2014/chart" uri="{C3380CC4-5D6E-409C-BE32-E72D297353CC}">
              <c16:uniqueId val="{00000003-729E-489E-A264-085634A4DDC1}"/>
            </c:ext>
          </c:extLst>
        </c:ser>
        <c:ser>
          <c:idx val="1"/>
          <c:order val="1"/>
          <c:tx>
            <c:v>予測値: Y</c:v>
          </c:tx>
          <c:spPr>
            <a:ln w="19050">
              <a:noFill/>
            </a:ln>
          </c:spPr>
          <c:xVal>
            <c:numRef>
              <c:f>賃金!$A$32:$A$77</c:f>
              <c:numCache>
                <c:formatCode>General</c:formatCode>
                <c:ptCount val="46"/>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numCache>
            </c:numRef>
          </c:xVal>
          <c:yVal>
            <c:numRef>
              <c:f>高卒回帰!$B$29:$B$74</c:f>
              <c:numCache>
                <c:formatCode>General</c:formatCode>
                <c:ptCount val="46"/>
                <c:pt idx="0">
                  <c:v>2706.4677327248514</c:v>
                </c:pt>
                <c:pt idx="1">
                  <c:v>2790.9049867198919</c:v>
                </c:pt>
                <c:pt idx="2">
                  <c:v>2867.9697669941302</c:v>
                </c:pt>
                <c:pt idx="3">
                  <c:v>2939.2054014096852</c:v>
                </c:pt>
                <c:pt idx="4">
                  <c:v>3005.9993886055313</c:v>
                </c:pt>
                <c:pt idx="5">
                  <c:v>3069.5874415208896</c:v>
                </c:pt>
                <c:pt idx="6">
                  <c:v>3131.0575309185006</c:v>
                </c:pt>
                <c:pt idx="7">
                  <c:v>3191.3539289079995</c:v>
                </c:pt>
                <c:pt idx="8">
                  <c:v>3251.2812524692763</c:v>
                </c:pt>
                <c:pt idx="9">
                  <c:v>3311.5085069757556</c:v>
                </c:pt>
                <c:pt idx="10">
                  <c:v>3372.5731297177681</c:v>
                </c:pt>
                <c:pt idx="11">
                  <c:v>3434.8850334259064</c:v>
                </c:pt>
                <c:pt idx="12">
                  <c:v>3498.73064979432</c:v>
                </c:pt>
                <c:pt idx="13">
                  <c:v>3564.2769730040704</c:v>
                </c:pt>
                <c:pt idx="14">
                  <c:v>3631.5756032464978</c:v>
                </c:pt>
                <c:pt idx="15">
                  <c:v>3700.5667902465048</c:v>
                </c:pt>
                <c:pt idx="16">
                  <c:v>3771.0834767859587</c:v>
                </c:pt>
                <c:pt idx="17">
                  <c:v>3842.8553422269397</c:v>
                </c:pt>
                <c:pt idx="18">
                  <c:v>3915.5128460351734</c:v>
                </c:pt>
                <c:pt idx="19">
                  <c:v>3988.5912713033322</c:v>
                </c:pt>
                <c:pt idx="20">
                  <c:v>4061.5347682743322</c:v>
                </c:pt>
                <c:pt idx="21">
                  <c:v>4133.7003978647335</c:v>
                </c:pt>
                <c:pt idx="22">
                  <c:v>4204.3621751880592</c:v>
                </c:pt>
                <c:pt idx="23">
                  <c:v>4272.7151130780958</c:v>
                </c:pt>
                <c:pt idx="24">
                  <c:v>4337.879265612266</c:v>
                </c:pt>
                <c:pt idx="25">
                  <c:v>4398.903771635004</c:v>
                </c:pt>
                <c:pt idx="26">
                  <c:v>4454.7708982809791</c:v>
                </c:pt>
                <c:pt idx="27">
                  <c:v>4504.4000844985649</c:v>
                </c:pt>
                <c:pt idx="28">
                  <c:v>4546.6519845730527</c:v>
                </c:pt>
                <c:pt idx="29">
                  <c:v>4580.3325116501492</c:v>
                </c:pt>
                <c:pt idx="30">
                  <c:v>4604.1968812591349</c:v>
                </c:pt>
                <c:pt idx="31">
                  <c:v>4616.9536548362994</c:v>
                </c:pt>
                <c:pt idx="32">
                  <c:v>4617.268783248297</c:v>
                </c:pt>
                <c:pt idx="33">
                  <c:v>4603.7696503154148</c:v>
                </c:pt>
                <c:pt idx="34">
                  <c:v>4575.0491163349216</c:v>
                </c:pt>
                <c:pt idx="35">
                  <c:v>4529.6695616045727</c:v>
                </c:pt>
                <c:pt idx="36">
                  <c:v>4466.1669299456044</c:v>
                </c:pt>
                <c:pt idx="37">
                  <c:v>4383.0547722264273</c:v>
                </c:pt>
                <c:pt idx="38">
                  <c:v>4278.8282898857724</c:v>
                </c:pt>
                <c:pt idx="39">
                  <c:v>4151.968378456022</c:v>
                </c:pt>
                <c:pt idx="40">
                  <c:v>4000.9456710865998</c:v>
                </c:pt>
                <c:pt idx="41">
                  <c:v>3824.2245820673852</c:v>
                </c:pt>
                <c:pt idx="42">
                  <c:v>3620.2673503518563</c:v>
                </c:pt>
                <c:pt idx="43">
                  <c:v>3387.5380830805734</c:v>
                </c:pt>
                <c:pt idx="44">
                  <c:v>3124.5067991045653</c:v>
                </c:pt>
                <c:pt idx="45">
                  <c:v>2829.6534725084275</c:v>
                </c:pt>
              </c:numCache>
            </c:numRef>
          </c:yVal>
          <c:smooth val="0"/>
          <c:extLst>
            <c:ext xmlns:c16="http://schemas.microsoft.com/office/drawing/2014/chart" uri="{C3380CC4-5D6E-409C-BE32-E72D297353CC}">
              <c16:uniqueId val="{00000004-729E-489E-A264-085634A4DDC1}"/>
            </c:ext>
          </c:extLst>
        </c:ser>
        <c:dLbls>
          <c:showLegendKey val="0"/>
          <c:showVal val="0"/>
          <c:showCatName val="0"/>
          <c:showSerName val="0"/>
          <c:showPercent val="0"/>
          <c:showBubbleSize val="0"/>
        </c:dLbls>
        <c:axId val="124336144"/>
        <c:axId val="701006432"/>
      </c:scatterChart>
      <c:valAx>
        <c:axId val="124336144"/>
        <c:scaling>
          <c:orientation val="minMax"/>
        </c:scaling>
        <c:delete val="0"/>
        <c:axPos val="b"/>
        <c:title>
          <c:tx>
            <c:rich>
              <a:bodyPr/>
              <a:lstStyle/>
              <a:p>
                <a:pPr>
                  <a:defRPr/>
                </a:pPr>
                <a:r>
                  <a:rPr lang="en-US" altLang="ja-JP"/>
                  <a:t>X </a:t>
                </a:r>
                <a:r>
                  <a:rPr lang="ja-JP" altLang="en-US"/>
                  <a:t>値 </a:t>
                </a:r>
                <a:r>
                  <a:rPr lang="en-US" altLang="ja-JP"/>
                  <a:t>1</a:t>
                </a:r>
              </a:p>
            </c:rich>
          </c:tx>
          <c:overlay val="0"/>
        </c:title>
        <c:numFmt formatCode="General" sourceLinked="1"/>
        <c:majorTickMark val="out"/>
        <c:minorTickMark val="none"/>
        <c:tickLblPos val="nextTo"/>
        <c:crossAx val="701006432"/>
        <c:crosses val="autoZero"/>
        <c:crossBetween val="midCat"/>
      </c:valAx>
      <c:valAx>
        <c:axId val="701006432"/>
        <c:scaling>
          <c:orientation val="minMax"/>
        </c:scaling>
        <c:delete val="0"/>
        <c:axPos val="l"/>
        <c:title>
          <c:tx>
            <c:rich>
              <a:bodyPr/>
              <a:lstStyle/>
              <a:p>
                <a:pPr>
                  <a:defRPr/>
                </a:pPr>
                <a:r>
                  <a:rPr lang="en-US" altLang="ja-JP"/>
                  <a:t>Y</a:t>
                </a:r>
              </a:p>
            </c:rich>
          </c:tx>
          <c:overlay val="0"/>
        </c:title>
        <c:numFmt formatCode="General" sourceLinked="1"/>
        <c:majorTickMark val="out"/>
        <c:minorTickMark val="none"/>
        <c:tickLblPos val="nextTo"/>
        <c:crossAx val="124336144"/>
        <c:crosses val="autoZero"/>
        <c:crossBetween val="midCat"/>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a:t>X </a:t>
            </a:r>
            <a:r>
              <a:rPr lang="ja-JP" altLang="en-US"/>
              <a:t>値 </a:t>
            </a:r>
            <a:r>
              <a:rPr lang="en-US" altLang="ja-JP"/>
              <a:t>1 </a:t>
            </a:r>
            <a:r>
              <a:rPr lang="ja-JP" altLang="en-US"/>
              <a:t>残差グラフ</a:t>
            </a:r>
          </a:p>
        </c:rich>
      </c:tx>
      <c:overlay val="0"/>
    </c:title>
    <c:autoTitleDeleted val="0"/>
    <c:plotArea>
      <c:layout/>
      <c:scatterChart>
        <c:scatterStyle val="lineMarker"/>
        <c:varyColors val="0"/>
        <c:ser>
          <c:idx val="0"/>
          <c:order val="0"/>
          <c:spPr>
            <a:ln w="19050">
              <a:noFill/>
            </a:ln>
          </c:spPr>
          <c:xVal>
            <c:numRef>
              <c:f>賃金!$A$33:$A$77</c:f>
              <c:numCache>
                <c:formatCode>General</c:formatCode>
                <c:ptCount val="45"/>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53</c:v>
                </c:pt>
                <c:pt idx="33">
                  <c:v>54</c:v>
                </c:pt>
                <c:pt idx="34">
                  <c:v>55</c:v>
                </c:pt>
                <c:pt idx="35">
                  <c:v>56</c:v>
                </c:pt>
                <c:pt idx="36">
                  <c:v>57</c:v>
                </c:pt>
                <c:pt idx="37">
                  <c:v>58</c:v>
                </c:pt>
                <c:pt idx="38">
                  <c:v>59</c:v>
                </c:pt>
                <c:pt idx="39">
                  <c:v>60</c:v>
                </c:pt>
                <c:pt idx="40">
                  <c:v>61</c:v>
                </c:pt>
                <c:pt idx="41">
                  <c:v>62</c:v>
                </c:pt>
                <c:pt idx="42">
                  <c:v>63</c:v>
                </c:pt>
                <c:pt idx="43">
                  <c:v>64</c:v>
                </c:pt>
                <c:pt idx="44">
                  <c:v>65</c:v>
                </c:pt>
              </c:numCache>
            </c:numRef>
          </c:xVal>
          <c:yVal>
            <c:numRef>
              <c:f>短大回帰!$C$29:$C$73</c:f>
              <c:numCache>
                <c:formatCode>General</c:formatCode>
                <c:ptCount val="45"/>
                <c:pt idx="0">
                  <c:v>192.00049945046476</c:v>
                </c:pt>
                <c:pt idx="1">
                  <c:v>3.1607400480816068</c:v>
                </c:pt>
                <c:pt idx="2">
                  <c:v>-150.38862891955887</c:v>
                </c:pt>
                <c:pt idx="3">
                  <c:v>-275.18389991914137</c:v>
                </c:pt>
                <c:pt idx="4">
                  <c:v>131.01919756831512</c:v>
                </c:pt>
                <c:pt idx="5">
                  <c:v>46.816444264829897</c:v>
                </c:pt>
                <c:pt idx="6">
                  <c:v>-24.273921687200072</c:v>
                </c:pt>
                <c:pt idx="7">
                  <c:v>-86.240257507595288</c:v>
                </c:pt>
                <c:pt idx="8">
                  <c:v>-142.50656856105115</c:v>
                </c:pt>
                <c:pt idx="9">
                  <c:v>165.63843886036739</c:v>
                </c:pt>
                <c:pt idx="10">
                  <c:v>112.61230475436787</c:v>
                </c:pt>
                <c:pt idx="11">
                  <c:v>58.109762625970689</c:v>
                </c:pt>
                <c:pt idx="12">
                  <c:v>0.67368670489031501</c:v>
                </c:pt>
                <c:pt idx="13">
                  <c:v>-60.73396083724856</c:v>
                </c:pt>
                <c:pt idx="14">
                  <c:v>171.43881733082753</c:v>
                </c:pt>
                <c:pt idx="15">
                  <c:v>100.5050009167885</c:v>
                </c:pt>
                <c:pt idx="16">
                  <c:v>24.70949922277623</c:v>
                </c:pt>
                <c:pt idx="17">
                  <c:v>-55.599901637687708</c:v>
                </c:pt>
                <c:pt idx="18">
                  <c:v>-139.80159152217993</c:v>
                </c:pt>
                <c:pt idx="19">
                  <c:v>127.27081095790709</c:v>
                </c:pt>
                <c:pt idx="20">
                  <c:v>38.099405655160808</c:v>
                </c:pt>
                <c:pt idx="21">
                  <c:v>-51.74704189721524</c:v>
                </c:pt>
                <c:pt idx="22">
                  <c:v>-140.84215326750927</c:v>
                </c:pt>
                <c:pt idx="23">
                  <c:v>-227.63098990796061</c:v>
                </c:pt>
                <c:pt idx="24">
                  <c:v>108.54089406181083</c:v>
                </c:pt>
                <c:pt idx="25">
                  <c:v>31.398399073321343</c:v>
                </c:pt>
                <c:pt idx="26">
                  <c:v>-38.292172674580797</c:v>
                </c:pt>
                <c:pt idx="27">
                  <c:v>-98.752169997515011</c:v>
                </c:pt>
                <c:pt idx="28">
                  <c:v>-148.21964550843768</c:v>
                </c:pt>
                <c:pt idx="29">
                  <c:v>52.721591599751264</c:v>
                </c:pt>
                <c:pt idx="30">
                  <c:v>30.312922771379817</c:v>
                </c:pt>
                <c:pt idx="31">
                  <c:v>23.791867305524647</c:v>
                </c:pt>
                <c:pt idx="32">
                  <c:v>34.563029573662789</c:v>
                </c:pt>
                <c:pt idx="33">
                  <c:v>63.869046236446593</c:v>
                </c:pt>
                <c:pt idx="34">
                  <c:v>28.061533461655927</c:v>
                </c:pt>
                <c:pt idx="35">
                  <c:v>97.372034141251788</c:v>
                </c:pt>
                <c:pt idx="36">
                  <c:v>187.68296510887376</c:v>
                </c:pt>
                <c:pt idx="37">
                  <c:v>299.29856435702459</c:v>
                </c:pt>
                <c:pt idx="38">
                  <c:v>432.2158382550806</c:v>
                </c:pt>
                <c:pt idx="39">
                  <c:v>-593.90449123470489</c:v>
                </c:pt>
                <c:pt idx="40">
                  <c:v>-419.76703933779527</c:v>
                </c:pt>
                <c:pt idx="41">
                  <c:v>-226.47081125249997</c:v>
                </c:pt>
                <c:pt idx="42">
                  <c:v>-15.538254930277162</c:v>
                </c:pt>
                <c:pt idx="43">
                  <c:v>211.0556861409973</c:v>
                </c:pt>
                <c:pt idx="44">
                  <c:v>122.95452015285809</c:v>
                </c:pt>
              </c:numCache>
            </c:numRef>
          </c:yVal>
          <c:smooth val="0"/>
          <c:extLst>
            <c:ext xmlns:c16="http://schemas.microsoft.com/office/drawing/2014/chart" uri="{C3380CC4-5D6E-409C-BE32-E72D297353CC}">
              <c16:uniqueId val="{00000003-ABC4-4FD7-9CD0-71699B7CF3DE}"/>
            </c:ext>
          </c:extLst>
        </c:ser>
        <c:dLbls>
          <c:showLegendKey val="0"/>
          <c:showVal val="0"/>
          <c:showCatName val="0"/>
          <c:showSerName val="0"/>
          <c:showPercent val="0"/>
          <c:showBubbleSize val="0"/>
        </c:dLbls>
        <c:axId val="820965072"/>
        <c:axId val="410649520"/>
      </c:scatterChart>
      <c:valAx>
        <c:axId val="820965072"/>
        <c:scaling>
          <c:orientation val="minMax"/>
        </c:scaling>
        <c:delete val="0"/>
        <c:axPos val="b"/>
        <c:title>
          <c:tx>
            <c:rich>
              <a:bodyPr/>
              <a:lstStyle/>
              <a:p>
                <a:pPr>
                  <a:defRPr/>
                </a:pPr>
                <a:r>
                  <a:rPr lang="en-US" altLang="ja-JP"/>
                  <a:t>X </a:t>
                </a:r>
                <a:r>
                  <a:rPr lang="ja-JP" altLang="en-US"/>
                  <a:t>値 </a:t>
                </a:r>
                <a:r>
                  <a:rPr lang="en-US" altLang="ja-JP"/>
                  <a:t>1</a:t>
                </a:r>
              </a:p>
            </c:rich>
          </c:tx>
          <c:overlay val="0"/>
        </c:title>
        <c:numFmt formatCode="General" sourceLinked="1"/>
        <c:majorTickMark val="out"/>
        <c:minorTickMark val="none"/>
        <c:tickLblPos val="nextTo"/>
        <c:crossAx val="410649520"/>
        <c:crosses val="autoZero"/>
        <c:crossBetween val="midCat"/>
      </c:valAx>
      <c:valAx>
        <c:axId val="410649520"/>
        <c:scaling>
          <c:orientation val="minMax"/>
        </c:scaling>
        <c:delete val="0"/>
        <c:axPos val="l"/>
        <c:title>
          <c:tx>
            <c:rich>
              <a:bodyPr/>
              <a:lstStyle/>
              <a:p>
                <a:pPr>
                  <a:defRPr/>
                </a:pPr>
                <a:r>
                  <a:rPr lang="ja-JP" altLang="en-US"/>
                  <a:t>残差</a:t>
                </a:r>
              </a:p>
            </c:rich>
          </c:tx>
          <c:overlay val="0"/>
        </c:title>
        <c:numFmt formatCode="General" sourceLinked="1"/>
        <c:majorTickMark val="out"/>
        <c:minorTickMark val="none"/>
        <c:tickLblPos val="nextTo"/>
        <c:crossAx val="820965072"/>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a:t>X </a:t>
            </a:r>
            <a:r>
              <a:rPr lang="ja-JP" altLang="en-US"/>
              <a:t>値 </a:t>
            </a:r>
            <a:r>
              <a:rPr lang="en-US" altLang="ja-JP"/>
              <a:t>1 </a:t>
            </a:r>
            <a:r>
              <a:rPr lang="ja-JP" altLang="en-US"/>
              <a:t>観測値グラフ</a:t>
            </a:r>
          </a:p>
        </c:rich>
      </c:tx>
      <c:overlay val="0"/>
    </c:title>
    <c:autoTitleDeleted val="0"/>
    <c:plotArea>
      <c:layout/>
      <c:scatterChart>
        <c:scatterStyle val="lineMarker"/>
        <c:varyColors val="0"/>
        <c:ser>
          <c:idx val="0"/>
          <c:order val="0"/>
          <c:tx>
            <c:v>Y</c:v>
          </c:tx>
          <c:spPr>
            <a:ln w="19050">
              <a:noFill/>
            </a:ln>
          </c:spPr>
          <c:xVal>
            <c:numRef>
              <c:f>賃金!$A$33:$A$77</c:f>
              <c:numCache>
                <c:formatCode>General</c:formatCode>
                <c:ptCount val="45"/>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53</c:v>
                </c:pt>
                <c:pt idx="33">
                  <c:v>54</c:v>
                </c:pt>
                <c:pt idx="34">
                  <c:v>55</c:v>
                </c:pt>
                <c:pt idx="35">
                  <c:v>56</c:v>
                </c:pt>
                <c:pt idx="36">
                  <c:v>57</c:v>
                </c:pt>
                <c:pt idx="37">
                  <c:v>58</c:v>
                </c:pt>
                <c:pt idx="38">
                  <c:v>59</c:v>
                </c:pt>
                <c:pt idx="39">
                  <c:v>60</c:v>
                </c:pt>
                <c:pt idx="40">
                  <c:v>61</c:v>
                </c:pt>
                <c:pt idx="41">
                  <c:v>62</c:v>
                </c:pt>
                <c:pt idx="42">
                  <c:v>63</c:v>
                </c:pt>
                <c:pt idx="43">
                  <c:v>64</c:v>
                </c:pt>
                <c:pt idx="44">
                  <c:v>65</c:v>
                </c:pt>
              </c:numCache>
            </c:numRef>
          </c:xVal>
          <c:yVal>
            <c:numRef>
              <c:f>賃金!$I$33:$I$77</c:f>
              <c:numCache>
                <c:formatCode>General</c:formatCode>
                <c:ptCount val="45"/>
                <c:pt idx="0">
                  <c:v>2910.6000000000004</c:v>
                </c:pt>
                <c:pt idx="1">
                  <c:v>2910.6000000000004</c:v>
                </c:pt>
                <c:pt idx="2">
                  <c:v>2910.6000000000004</c:v>
                </c:pt>
                <c:pt idx="3">
                  <c:v>2910.6000000000004</c:v>
                </c:pt>
                <c:pt idx="4">
                  <c:v>3418.7000000000003</c:v>
                </c:pt>
                <c:pt idx="5">
                  <c:v>3418.7000000000003</c:v>
                </c:pt>
                <c:pt idx="6">
                  <c:v>3418.7000000000003</c:v>
                </c:pt>
                <c:pt idx="7">
                  <c:v>3418.7000000000003</c:v>
                </c:pt>
                <c:pt idx="8">
                  <c:v>3418.7000000000003</c:v>
                </c:pt>
                <c:pt idx="9">
                  <c:v>3780.3</c:v>
                </c:pt>
                <c:pt idx="10">
                  <c:v>3780.3</c:v>
                </c:pt>
                <c:pt idx="11">
                  <c:v>3780.3</c:v>
                </c:pt>
                <c:pt idx="12">
                  <c:v>3780.3</c:v>
                </c:pt>
                <c:pt idx="13">
                  <c:v>3780.3</c:v>
                </c:pt>
                <c:pt idx="14">
                  <c:v>4078.5000000000005</c:v>
                </c:pt>
                <c:pt idx="15">
                  <c:v>4078.5000000000005</c:v>
                </c:pt>
                <c:pt idx="16">
                  <c:v>4078.5000000000005</c:v>
                </c:pt>
                <c:pt idx="17">
                  <c:v>4078.5000000000005</c:v>
                </c:pt>
                <c:pt idx="18">
                  <c:v>4078.5000000000005</c:v>
                </c:pt>
                <c:pt idx="19">
                  <c:v>4432.7999999999993</c:v>
                </c:pt>
                <c:pt idx="20">
                  <c:v>4432.7999999999993</c:v>
                </c:pt>
                <c:pt idx="21">
                  <c:v>4432.7999999999993</c:v>
                </c:pt>
                <c:pt idx="22">
                  <c:v>4432.7999999999993</c:v>
                </c:pt>
                <c:pt idx="23">
                  <c:v>4432.7999999999993</c:v>
                </c:pt>
                <c:pt idx="24">
                  <c:v>4851.7999999999993</c:v>
                </c:pt>
                <c:pt idx="25">
                  <c:v>4851.7999999999993</c:v>
                </c:pt>
                <c:pt idx="26">
                  <c:v>4851.7999999999993</c:v>
                </c:pt>
                <c:pt idx="27">
                  <c:v>4851.7999999999993</c:v>
                </c:pt>
                <c:pt idx="28">
                  <c:v>4851.7999999999993</c:v>
                </c:pt>
                <c:pt idx="29">
                  <c:v>5089.5</c:v>
                </c:pt>
                <c:pt idx="30">
                  <c:v>5089.5</c:v>
                </c:pt>
                <c:pt idx="31">
                  <c:v>5089.5</c:v>
                </c:pt>
                <c:pt idx="32">
                  <c:v>5089.5</c:v>
                </c:pt>
                <c:pt idx="33">
                  <c:v>5089.5</c:v>
                </c:pt>
                <c:pt idx="34">
                  <c:v>5004.7999999999993</c:v>
                </c:pt>
                <c:pt idx="35">
                  <c:v>5004.7999999999993</c:v>
                </c:pt>
                <c:pt idx="36">
                  <c:v>5004.7999999999993</c:v>
                </c:pt>
                <c:pt idx="37">
                  <c:v>5004.7999999999993</c:v>
                </c:pt>
                <c:pt idx="38">
                  <c:v>5004.7999999999993</c:v>
                </c:pt>
                <c:pt idx="39">
                  <c:v>3824.7999999999997</c:v>
                </c:pt>
                <c:pt idx="40">
                  <c:v>3824.7999999999997</c:v>
                </c:pt>
                <c:pt idx="41">
                  <c:v>3824.7999999999997</c:v>
                </c:pt>
                <c:pt idx="42">
                  <c:v>3824.7999999999997</c:v>
                </c:pt>
                <c:pt idx="43">
                  <c:v>3824.7999999999997</c:v>
                </c:pt>
                <c:pt idx="44">
                  <c:v>3496.8999999999996</c:v>
                </c:pt>
              </c:numCache>
            </c:numRef>
          </c:yVal>
          <c:smooth val="0"/>
          <c:extLst>
            <c:ext xmlns:c16="http://schemas.microsoft.com/office/drawing/2014/chart" uri="{C3380CC4-5D6E-409C-BE32-E72D297353CC}">
              <c16:uniqueId val="{00000003-02D3-4B10-ABB1-05273CF1FA03}"/>
            </c:ext>
          </c:extLst>
        </c:ser>
        <c:ser>
          <c:idx val="1"/>
          <c:order val="1"/>
          <c:tx>
            <c:v>予測値: Y</c:v>
          </c:tx>
          <c:spPr>
            <a:ln w="19050">
              <a:noFill/>
            </a:ln>
          </c:spPr>
          <c:xVal>
            <c:numRef>
              <c:f>賃金!$A$33:$A$77</c:f>
              <c:numCache>
                <c:formatCode>General</c:formatCode>
                <c:ptCount val="45"/>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53</c:v>
                </c:pt>
                <c:pt idx="33">
                  <c:v>54</c:v>
                </c:pt>
                <c:pt idx="34">
                  <c:v>55</c:v>
                </c:pt>
                <c:pt idx="35">
                  <c:v>56</c:v>
                </c:pt>
                <c:pt idx="36">
                  <c:v>57</c:v>
                </c:pt>
                <c:pt idx="37">
                  <c:v>58</c:v>
                </c:pt>
                <c:pt idx="38">
                  <c:v>59</c:v>
                </c:pt>
                <c:pt idx="39">
                  <c:v>60</c:v>
                </c:pt>
                <c:pt idx="40">
                  <c:v>61</c:v>
                </c:pt>
                <c:pt idx="41">
                  <c:v>62</c:v>
                </c:pt>
                <c:pt idx="42">
                  <c:v>63</c:v>
                </c:pt>
                <c:pt idx="43">
                  <c:v>64</c:v>
                </c:pt>
                <c:pt idx="44">
                  <c:v>65</c:v>
                </c:pt>
              </c:numCache>
            </c:numRef>
          </c:xVal>
          <c:yVal>
            <c:numRef>
              <c:f>短大回帰!$B$29:$B$73</c:f>
              <c:numCache>
                <c:formatCode>General</c:formatCode>
                <c:ptCount val="45"/>
                <c:pt idx="0">
                  <c:v>2718.5995005495356</c:v>
                </c:pt>
                <c:pt idx="1">
                  <c:v>2907.4392599519188</c:v>
                </c:pt>
                <c:pt idx="2">
                  <c:v>3060.9886289195592</c:v>
                </c:pt>
                <c:pt idx="3">
                  <c:v>3185.7838999191417</c:v>
                </c:pt>
                <c:pt idx="4">
                  <c:v>3287.6808024316852</c:v>
                </c:pt>
                <c:pt idx="5">
                  <c:v>3371.8835557351704</c:v>
                </c:pt>
                <c:pt idx="6">
                  <c:v>3442.9739216872003</c:v>
                </c:pt>
                <c:pt idx="7">
                  <c:v>3504.9402575075956</c:v>
                </c:pt>
                <c:pt idx="8">
                  <c:v>3561.2065685610514</c:v>
                </c:pt>
                <c:pt idx="9">
                  <c:v>3614.6615611396328</c:v>
                </c:pt>
                <c:pt idx="10">
                  <c:v>3667.6876952456323</c:v>
                </c:pt>
                <c:pt idx="11">
                  <c:v>3722.1902373740295</c:v>
                </c:pt>
                <c:pt idx="12">
                  <c:v>3779.6263132951099</c:v>
                </c:pt>
                <c:pt idx="13">
                  <c:v>3841.0339608372487</c:v>
                </c:pt>
                <c:pt idx="14">
                  <c:v>3907.0611826691729</c:v>
                </c:pt>
                <c:pt idx="15">
                  <c:v>3977.994999083212</c:v>
                </c:pt>
                <c:pt idx="16">
                  <c:v>4053.7905007772242</c:v>
                </c:pt>
                <c:pt idx="17">
                  <c:v>4134.0999016376882</c:v>
                </c:pt>
                <c:pt idx="18">
                  <c:v>4218.3015915221804</c:v>
                </c:pt>
                <c:pt idx="19">
                  <c:v>4305.5291890420922</c:v>
                </c:pt>
                <c:pt idx="20">
                  <c:v>4394.7005943448385</c:v>
                </c:pt>
                <c:pt idx="21">
                  <c:v>4484.5470418972145</c:v>
                </c:pt>
                <c:pt idx="22">
                  <c:v>4573.6421532675085</c:v>
                </c:pt>
                <c:pt idx="23">
                  <c:v>4660.4309899079599</c:v>
                </c:pt>
                <c:pt idx="24">
                  <c:v>4743.2591059381884</c:v>
                </c:pt>
                <c:pt idx="25">
                  <c:v>4820.4016009266779</c:v>
                </c:pt>
                <c:pt idx="26">
                  <c:v>4890.0921726745801</c:v>
                </c:pt>
                <c:pt idx="27">
                  <c:v>4950.5521699975143</c:v>
                </c:pt>
                <c:pt idx="28">
                  <c:v>5000.019645508437</c:v>
                </c:pt>
                <c:pt idx="29">
                  <c:v>5036.7784084002487</c:v>
                </c:pt>
                <c:pt idx="30">
                  <c:v>5059.1870772286202</c:v>
                </c:pt>
                <c:pt idx="31">
                  <c:v>5065.7081326944754</c:v>
                </c:pt>
                <c:pt idx="32">
                  <c:v>5054.9369704263372</c:v>
                </c:pt>
                <c:pt idx="33">
                  <c:v>5025.6309537635534</c:v>
                </c:pt>
                <c:pt idx="34">
                  <c:v>4976.7384665383433</c:v>
                </c:pt>
                <c:pt idx="35">
                  <c:v>4907.4279658587475</c:v>
                </c:pt>
                <c:pt idx="36">
                  <c:v>4817.1170348911255</c:v>
                </c:pt>
                <c:pt idx="37">
                  <c:v>4705.5014356429747</c:v>
                </c:pt>
                <c:pt idx="38">
                  <c:v>4572.5841617449187</c:v>
                </c:pt>
                <c:pt idx="39">
                  <c:v>4418.7044912347046</c:v>
                </c:pt>
                <c:pt idx="40">
                  <c:v>4244.567039337795</c:v>
                </c:pt>
                <c:pt idx="41">
                  <c:v>4051.2708112524997</c:v>
                </c:pt>
                <c:pt idx="42">
                  <c:v>3840.3382549302769</c:v>
                </c:pt>
                <c:pt idx="43">
                  <c:v>3613.7443138590024</c:v>
                </c:pt>
                <c:pt idx="44">
                  <c:v>3373.9454798471415</c:v>
                </c:pt>
              </c:numCache>
            </c:numRef>
          </c:yVal>
          <c:smooth val="0"/>
          <c:extLst>
            <c:ext xmlns:c16="http://schemas.microsoft.com/office/drawing/2014/chart" uri="{C3380CC4-5D6E-409C-BE32-E72D297353CC}">
              <c16:uniqueId val="{00000004-02D3-4B10-ABB1-05273CF1FA03}"/>
            </c:ext>
          </c:extLst>
        </c:ser>
        <c:dLbls>
          <c:showLegendKey val="0"/>
          <c:showVal val="0"/>
          <c:showCatName val="0"/>
          <c:showSerName val="0"/>
          <c:showPercent val="0"/>
          <c:showBubbleSize val="0"/>
        </c:dLbls>
        <c:axId val="820978272"/>
        <c:axId val="410621232"/>
      </c:scatterChart>
      <c:valAx>
        <c:axId val="820978272"/>
        <c:scaling>
          <c:orientation val="minMax"/>
        </c:scaling>
        <c:delete val="0"/>
        <c:axPos val="b"/>
        <c:title>
          <c:tx>
            <c:rich>
              <a:bodyPr/>
              <a:lstStyle/>
              <a:p>
                <a:pPr>
                  <a:defRPr/>
                </a:pPr>
                <a:r>
                  <a:rPr lang="en-US" altLang="ja-JP"/>
                  <a:t>X </a:t>
                </a:r>
                <a:r>
                  <a:rPr lang="ja-JP" altLang="en-US"/>
                  <a:t>値 </a:t>
                </a:r>
                <a:r>
                  <a:rPr lang="en-US" altLang="ja-JP"/>
                  <a:t>1</a:t>
                </a:r>
              </a:p>
            </c:rich>
          </c:tx>
          <c:overlay val="0"/>
        </c:title>
        <c:numFmt formatCode="General" sourceLinked="1"/>
        <c:majorTickMark val="out"/>
        <c:minorTickMark val="none"/>
        <c:tickLblPos val="nextTo"/>
        <c:crossAx val="410621232"/>
        <c:crosses val="autoZero"/>
        <c:crossBetween val="midCat"/>
      </c:valAx>
      <c:valAx>
        <c:axId val="410621232"/>
        <c:scaling>
          <c:orientation val="minMax"/>
        </c:scaling>
        <c:delete val="0"/>
        <c:axPos val="l"/>
        <c:title>
          <c:tx>
            <c:rich>
              <a:bodyPr/>
              <a:lstStyle/>
              <a:p>
                <a:pPr>
                  <a:defRPr/>
                </a:pPr>
                <a:r>
                  <a:rPr lang="en-US" altLang="ja-JP"/>
                  <a:t>Y</a:t>
                </a:r>
              </a:p>
            </c:rich>
          </c:tx>
          <c:overlay val="0"/>
        </c:title>
        <c:numFmt formatCode="General" sourceLinked="1"/>
        <c:majorTickMark val="out"/>
        <c:minorTickMark val="none"/>
        <c:tickLblPos val="nextTo"/>
        <c:crossAx val="820978272"/>
        <c:crosses val="autoZero"/>
        <c:crossBetween val="midCat"/>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a:t>X </a:t>
            </a:r>
            <a:r>
              <a:rPr lang="ja-JP" altLang="en-US"/>
              <a:t>値 </a:t>
            </a:r>
            <a:r>
              <a:rPr lang="en-US" altLang="ja-JP"/>
              <a:t>1 </a:t>
            </a:r>
            <a:r>
              <a:rPr lang="ja-JP" altLang="en-US"/>
              <a:t>残差グラフ</a:t>
            </a:r>
          </a:p>
        </c:rich>
      </c:tx>
      <c:overlay val="0"/>
    </c:title>
    <c:autoTitleDeleted val="0"/>
    <c:plotArea>
      <c:layout/>
      <c:scatterChart>
        <c:scatterStyle val="lineMarker"/>
        <c:varyColors val="0"/>
        <c:ser>
          <c:idx val="0"/>
          <c:order val="0"/>
          <c:spPr>
            <a:ln w="19050">
              <a:noFill/>
            </a:ln>
          </c:spPr>
          <c:xVal>
            <c:numRef>
              <c:f>賃金!$A$35:$A$77</c:f>
              <c:numCache>
                <c:formatCode>General</c:formatCode>
                <c:ptCount val="43"/>
                <c:pt idx="0">
                  <c:v>23</c:v>
                </c:pt>
                <c:pt idx="1">
                  <c:v>24</c:v>
                </c:pt>
                <c:pt idx="2">
                  <c:v>25</c:v>
                </c:pt>
                <c:pt idx="3">
                  <c:v>26</c:v>
                </c:pt>
                <c:pt idx="4">
                  <c:v>27</c:v>
                </c:pt>
                <c:pt idx="5">
                  <c:v>28</c:v>
                </c:pt>
                <c:pt idx="6">
                  <c:v>29</c:v>
                </c:pt>
                <c:pt idx="7">
                  <c:v>30</c:v>
                </c:pt>
                <c:pt idx="8">
                  <c:v>31</c:v>
                </c:pt>
                <c:pt idx="9">
                  <c:v>32</c:v>
                </c:pt>
                <c:pt idx="10">
                  <c:v>33</c:v>
                </c:pt>
                <c:pt idx="11">
                  <c:v>34</c:v>
                </c:pt>
                <c:pt idx="12">
                  <c:v>35</c:v>
                </c:pt>
                <c:pt idx="13">
                  <c:v>36</c:v>
                </c:pt>
                <c:pt idx="14">
                  <c:v>37</c:v>
                </c:pt>
                <c:pt idx="15">
                  <c:v>38</c:v>
                </c:pt>
                <c:pt idx="16">
                  <c:v>39</c:v>
                </c:pt>
                <c:pt idx="17">
                  <c:v>40</c:v>
                </c:pt>
                <c:pt idx="18">
                  <c:v>41</c:v>
                </c:pt>
                <c:pt idx="19">
                  <c:v>42</c:v>
                </c:pt>
                <c:pt idx="20">
                  <c:v>43</c:v>
                </c:pt>
                <c:pt idx="21">
                  <c:v>44</c:v>
                </c:pt>
                <c:pt idx="22">
                  <c:v>45</c:v>
                </c:pt>
                <c:pt idx="23">
                  <c:v>46</c:v>
                </c:pt>
                <c:pt idx="24">
                  <c:v>47</c:v>
                </c:pt>
                <c:pt idx="25">
                  <c:v>48</c:v>
                </c:pt>
                <c:pt idx="26">
                  <c:v>49</c:v>
                </c:pt>
                <c:pt idx="27">
                  <c:v>50</c:v>
                </c:pt>
                <c:pt idx="28">
                  <c:v>51</c:v>
                </c:pt>
                <c:pt idx="29">
                  <c:v>52</c:v>
                </c:pt>
                <c:pt idx="30">
                  <c:v>53</c:v>
                </c:pt>
                <c:pt idx="31">
                  <c:v>54</c:v>
                </c:pt>
                <c:pt idx="32">
                  <c:v>55</c:v>
                </c:pt>
                <c:pt idx="33">
                  <c:v>56</c:v>
                </c:pt>
                <c:pt idx="34">
                  <c:v>57</c:v>
                </c:pt>
                <c:pt idx="35">
                  <c:v>58</c:v>
                </c:pt>
                <c:pt idx="36">
                  <c:v>59</c:v>
                </c:pt>
                <c:pt idx="37">
                  <c:v>60</c:v>
                </c:pt>
                <c:pt idx="38">
                  <c:v>61</c:v>
                </c:pt>
                <c:pt idx="39">
                  <c:v>62</c:v>
                </c:pt>
                <c:pt idx="40">
                  <c:v>63</c:v>
                </c:pt>
                <c:pt idx="41">
                  <c:v>64</c:v>
                </c:pt>
                <c:pt idx="42">
                  <c:v>65</c:v>
                </c:pt>
              </c:numCache>
            </c:numRef>
          </c:xVal>
          <c:yVal>
            <c:numRef>
              <c:f>大学回帰!$C$29:$C$71</c:f>
              <c:numCache>
                <c:formatCode>General</c:formatCode>
                <c:ptCount val="43"/>
                <c:pt idx="0">
                  <c:v>209.71305014413247</c:v>
                </c:pt>
                <c:pt idx="1">
                  <c:v>-227.81749368778401</c:v>
                </c:pt>
                <c:pt idx="2">
                  <c:v>300.4725725765411</c:v>
                </c:pt>
                <c:pt idx="3">
                  <c:v>32.562975733794701</c:v>
                </c:pt>
                <c:pt idx="4">
                  <c:v>-177.20326904009107</c:v>
                </c:pt>
                <c:pt idx="5">
                  <c:v>-343.82144253353454</c:v>
                </c:pt>
                <c:pt idx="6">
                  <c:v>-480.32670584369316</c:v>
                </c:pt>
                <c:pt idx="7">
                  <c:v>248.00431527895489</c:v>
                </c:pt>
                <c:pt idx="8">
                  <c:v>139.95194608803286</c:v>
                </c:pt>
                <c:pt idx="9">
                  <c:v>33.651878495420533</c:v>
                </c:pt>
                <c:pt idx="10">
                  <c:v>-77.106413271358178</c:v>
                </c:pt>
                <c:pt idx="11">
                  <c:v>-197.0812570138587</c:v>
                </c:pt>
                <c:pt idx="12">
                  <c:v>476.41963309276798</c:v>
                </c:pt>
                <c:pt idx="13">
                  <c:v>329.03757215671976</c:v>
                </c:pt>
                <c:pt idx="14">
                  <c:v>165.86132022478887</c:v>
                </c:pt>
                <c:pt idx="15">
                  <c:v>-13.074502061461317</c:v>
                </c:pt>
                <c:pt idx="16">
                  <c:v>-206.79099780966317</c:v>
                </c:pt>
                <c:pt idx="17">
                  <c:v>424.33342177863778</c:v>
                </c:pt>
                <c:pt idx="18">
                  <c:v>207.26145306505168</c:v>
                </c:pt>
                <c:pt idx="19">
                  <c:v>-17.004684370485847</c:v>
                </c:pt>
                <c:pt idx="20">
                  <c:v>-244.72483207463847</c:v>
                </c:pt>
                <c:pt idx="21">
                  <c:v>-471.72247706178496</c:v>
                </c:pt>
                <c:pt idx="22">
                  <c:v>104.01366383786626</c:v>
                </c:pt>
                <c:pt idx="23">
                  <c:v>-107.77194036202309</c:v>
                </c:pt>
                <c:pt idx="24">
                  <c:v>-304.70321915094428</c:v>
                </c:pt>
                <c:pt idx="25">
                  <c:v>-481.87408486287495</c:v>
                </c:pt>
                <c:pt idx="26">
                  <c:v>-634.45001702353511</c:v>
                </c:pt>
                <c:pt idx="27">
                  <c:v>324.53035330829516</c:v>
                </c:pt>
                <c:pt idx="28">
                  <c:v>234.8536591962802</c:v>
                </c:pt>
                <c:pt idx="29">
                  <c:v>182.83021348061811</c:v>
                </c:pt>
                <c:pt idx="30">
                  <c:v>171.99242443648473</c:v>
                </c:pt>
                <c:pt idx="31">
                  <c:v>205.29321142674962</c:v>
                </c:pt>
                <c:pt idx="32">
                  <c:v>76.104420562985069</c:v>
                </c:pt>
                <c:pt idx="33">
                  <c:v>203.71524035541825</c:v>
                </c:pt>
                <c:pt idx="34">
                  <c:v>379.83061737335538</c:v>
                </c:pt>
                <c:pt idx="35">
                  <c:v>604.06967190008163</c:v>
                </c:pt>
                <c:pt idx="36">
                  <c:v>874.96411358490604</c:v>
                </c:pt>
                <c:pt idx="37">
                  <c:v>-1225.3433428937342</c:v>
                </c:pt>
                <c:pt idx="38">
                  <c:v>-870.40056217738947</c:v>
                </c:pt>
                <c:pt idx="39">
                  <c:v>-480.74757257043439</c:v>
                </c:pt>
                <c:pt idx="40">
                  <c:v>-63.218150387029709</c:v>
                </c:pt>
                <c:pt idx="41">
                  <c:v>373.75859571366982</c:v>
                </c:pt>
                <c:pt idx="42">
                  <c:v>321.95664037205279</c:v>
                </c:pt>
              </c:numCache>
            </c:numRef>
          </c:yVal>
          <c:smooth val="0"/>
          <c:extLst>
            <c:ext xmlns:c16="http://schemas.microsoft.com/office/drawing/2014/chart" uri="{C3380CC4-5D6E-409C-BE32-E72D297353CC}">
              <c16:uniqueId val="{00000003-9E1D-4E29-BCA4-CE7D2EE84B18}"/>
            </c:ext>
          </c:extLst>
        </c:ser>
        <c:dLbls>
          <c:showLegendKey val="0"/>
          <c:showVal val="0"/>
          <c:showCatName val="0"/>
          <c:showSerName val="0"/>
          <c:showPercent val="0"/>
          <c:showBubbleSize val="0"/>
        </c:dLbls>
        <c:axId val="827417408"/>
        <c:axId val="2117691552"/>
      </c:scatterChart>
      <c:valAx>
        <c:axId val="827417408"/>
        <c:scaling>
          <c:orientation val="minMax"/>
        </c:scaling>
        <c:delete val="0"/>
        <c:axPos val="b"/>
        <c:title>
          <c:tx>
            <c:rich>
              <a:bodyPr/>
              <a:lstStyle/>
              <a:p>
                <a:pPr>
                  <a:defRPr/>
                </a:pPr>
                <a:r>
                  <a:rPr lang="en-US" altLang="ja-JP"/>
                  <a:t>X </a:t>
                </a:r>
                <a:r>
                  <a:rPr lang="ja-JP" altLang="en-US"/>
                  <a:t>値 </a:t>
                </a:r>
                <a:r>
                  <a:rPr lang="en-US" altLang="ja-JP"/>
                  <a:t>1</a:t>
                </a:r>
              </a:p>
            </c:rich>
          </c:tx>
          <c:overlay val="0"/>
        </c:title>
        <c:numFmt formatCode="General" sourceLinked="1"/>
        <c:majorTickMark val="out"/>
        <c:minorTickMark val="none"/>
        <c:tickLblPos val="nextTo"/>
        <c:crossAx val="2117691552"/>
        <c:crosses val="autoZero"/>
        <c:crossBetween val="midCat"/>
      </c:valAx>
      <c:valAx>
        <c:axId val="2117691552"/>
        <c:scaling>
          <c:orientation val="minMax"/>
        </c:scaling>
        <c:delete val="0"/>
        <c:axPos val="l"/>
        <c:title>
          <c:tx>
            <c:rich>
              <a:bodyPr/>
              <a:lstStyle/>
              <a:p>
                <a:pPr>
                  <a:defRPr/>
                </a:pPr>
                <a:r>
                  <a:rPr lang="ja-JP" altLang="en-US"/>
                  <a:t>残差</a:t>
                </a:r>
              </a:p>
            </c:rich>
          </c:tx>
          <c:overlay val="0"/>
        </c:title>
        <c:numFmt formatCode="General" sourceLinked="1"/>
        <c:majorTickMark val="out"/>
        <c:minorTickMark val="none"/>
        <c:tickLblPos val="nextTo"/>
        <c:crossAx val="827417408"/>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a:t>X </a:t>
            </a:r>
            <a:r>
              <a:rPr lang="ja-JP" altLang="en-US"/>
              <a:t>値 </a:t>
            </a:r>
            <a:r>
              <a:rPr lang="en-US" altLang="ja-JP"/>
              <a:t>1 </a:t>
            </a:r>
            <a:r>
              <a:rPr lang="ja-JP" altLang="en-US"/>
              <a:t>観測値グラフ</a:t>
            </a:r>
          </a:p>
        </c:rich>
      </c:tx>
      <c:overlay val="0"/>
    </c:title>
    <c:autoTitleDeleted val="0"/>
    <c:plotArea>
      <c:layout/>
      <c:scatterChart>
        <c:scatterStyle val="lineMarker"/>
        <c:varyColors val="0"/>
        <c:ser>
          <c:idx val="0"/>
          <c:order val="0"/>
          <c:tx>
            <c:v>Y</c:v>
          </c:tx>
          <c:spPr>
            <a:ln w="19050">
              <a:noFill/>
            </a:ln>
          </c:spPr>
          <c:xVal>
            <c:numRef>
              <c:f>賃金!$A$35:$A$77</c:f>
              <c:numCache>
                <c:formatCode>General</c:formatCode>
                <c:ptCount val="43"/>
                <c:pt idx="0">
                  <c:v>23</c:v>
                </c:pt>
                <c:pt idx="1">
                  <c:v>24</c:v>
                </c:pt>
                <c:pt idx="2">
                  <c:v>25</c:v>
                </c:pt>
                <c:pt idx="3">
                  <c:v>26</c:v>
                </c:pt>
                <c:pt idx="4">
                  <c:v>27</c:v>
                </c:pt>
                <c:pt idx="5">
                  <c:v>28</c:v>
                </c:pt>
                <c:pt idx="6">
                  <c:v>29</c:v>
                </c:pt>
                <c:pt idx="7">
                  <c:v>30</c:v>
                </c:pt>
                <c:pt idx="8">
                  <c:v>31</c:v>
                </c:pt>
                <c:pt idx="9">
                  <c:v>32</c:v>
                </c:pt>
                <c:pt idx="10">
                  <c:v>33</c:v>
                </c:pt>
                <c:pt idx="11">
                  <c:v>34</c:v>
                </c:pt>
                <c:pt idx="12">
                  <c:v>35</c:v>
                </c:pt>
                <c:pt idx="13">
                  <c:v>36</c:v>
                </c:pt>
                <c:pt idx="14">
                  <c:v>37</c:v>
                </c:pt>
                <c:pt idx="15">
                  <c:v>38</c:v>
                </c:pt>
                <c:pt idx="16">
                  <c:v>39</c:v>
                </c:pt>
                <c:pt idx="17">
                  <c:v>40</c:v>
                </c:pt>
                <c:pt idx="18">
                  <c:v>41</c:v>
                </c:pt>
                <c:pt idx="19">
                  <c:v>42</c:v>
                </c:pt>
                <c:pt idx="20">
                  <c:v>43</c:v>
                </c:pt>
                <c:pt idx="21">
                  <c:v>44</c:v>
                </c:pt>
                <c:pt idx="22">
                  <c:v>45</c:v>
                </c:pt>
                <c:pt idx="23">
                  <c:v>46</c:v>
                </c:pt>
                <c:pt idx="24">
                  <c:v>47</c:v>
                </c:pt>
                <c:pt idx="25">
                  <c:v>48</c:v>
                </c:pt>
                <c:pt idx="26">
                  <c:v>49</c:v>
                </c:pt>
                <c:pt idx="27">
                  <c:v>50</c:v>
                </c:pt>
                <c:pt idx="28">
                  <c:v>51</c:v>
                </c:pt>
                <c:pt idx="29">
                  <c:v>52</c:v>
                </c:pt>
                <c:pt idx="30">
                  <c:v>53</c:v>
                </c:pt>
                <c:pt idx="31">
                  <c:v>54</c:v>
                </c:pt>
                <c:pt idx="32">
                  <c:v>55</c:v>
                </c:pt>
                <c:pt idx="33">
                  <c:v>56</c:v>
                </c:pt>
                <c:pt idx="34">
                  <c:v>57</c:v>
                </c:pt>
                <c:pt idx="35">
                  <c:v>58</c:v>
                </c:pt>
                <c:pt idx="36">
                  <c:v>59</c:v>
                </c:pt>
                <c:pt idx="37">
                  <c:v>60</c:v>
                </c:pt>
                <c:pt idx="38">
                  <c:v>61</c:v>
                </c:pt>
                <c:pt idx="39">
                  <c:v>62</c:v>
                </c:pt>
                <c:pt idx="40">
                  <c:v>63</c:v>
                </c:pt>
                <c:pt idx="41">
                  <c:v>64</c:v>
                </c:pt>
                <c:pt idx="42">
                  <c:v>65</c:v>
                </c:pt>
              </c:numCache>
            </c:numRef>
          </c:xVal>
          <c:yVal>
            <c:numRef>
              <c:f>賃金!$J$35:$J$77</c:f>
              <c:numCache>
                <c:formatCode>General</c:formatCode>
                <c:ptCount val="43"/>
                <c:pt idx="0">
                  <c:v>3075.7</c:v>
                </c:pt>
                <c:pt idx="1">
                  <c:v>3075.7</c:v>
                </c:pt>
                <c:pt idx="2">
                  <c:v>3947.0999999999995</c:v>
                </c:pt>
                <c:pt idx="3">
                  <c:v>3947.0999999999995</c:v>
                </c:pt>
                <c:pt idx="4">
                  <c:v>3947.0999999999995</c:v>
                </c:pt>
                <c:pt idx="5">
                  <c:v>3947.0999999999995</c:v>
                </c:pt>
                <c:pt idx="6">
                  <c:v>3947.0999999999995</c:v>
                </c:pt>
                <c:pt idx="7">
                  <c:v>4793</c:v>
                </c:pt>
                <c:pt idx="8">
                  <c:v>4793</c:v>
                </c:pt>
                <c:pt idx="9">
                  <c:v>4793</c:v>
                </c:pt>
                <c:pt idx="10">
                  <c:v>4793</c:v>
                </c:pt>
                <c:pt idx="11">
                  <c:v>4793</c:v>
                </c:pt>
                <c:pt idx="12">
                  <c:v>5599.1</c:v>
                </c:pt>
                <c:pt idx="13">
                  <c:v>5599.1</c:v>
                </c:pt>
                <c:pt idx="14">
                  <c:v>5599.1</c:v>
                </c:pt>
                <c:pt idx="15">
                  <c:v>5599.1</c:v>
                </c:pt>
                <c:pt idx="16">
                  <c:v>5599.1</c:v>
                </c:pt>
                <c:pt idx="17">
                  <c:v>6436.9</c:v>
                </c:pt>
                <c:pt idx="18">
                  <c:v>6436.9</c:v>
                </c:pt>
                <c:pt idx="19">
                  <c:v>6436.9</c:v>
                </c:pt>
                <c:pt idx="20">
                  <c:v>6436.9</c:v>
                </c:pt>
                <c:pt idx="21">
                  <c:v>6436.9</c:v>
                </c:pt>
                <c:pt idx="22">
                  <c:v>7234.4</c:v>
                </c:pt>
                <c:pt idx="23">
                  <c:v>7234.4</c:v>
                </c:pt>
                <c:pt idx="24">
                  <c:v>7234.4</c:v>
                </c:pt>
                <c:pt idx="25">
                  <c:v>7234.4</c:v>
                </c:pt>
                <c:pt idx="26">
                  <c:v>7234.4</c:v>
                </c:pt>
                <c:pt idx="27">
                  <c:v>8316.7000000000007</c:v>
                </c:pt>
                <c:pt idx="28">
                  <c:v>8316.7000000000007</c:v>
                </c:pt>
                <c:pt idx="29">
                  <c:v>8316.7000000000007</c:v>
                </c:pt>
                <c:pt idx="30">
                  <c:v>8316.7000000000007</c:v>
                </c:pt>
                <c:pt idx="31">
                  <c:v>8316.7000000000007</c:v>
                </c:pt>
                <c:pt idx="32">
                  <c:v>8107.8</c:v>
                </c:pt>
                <c:pt idx="33">
                  <c:v>8107.8</c:v>
                </c:pt>
                <c:pt idx="34">
                  <c:v>8107.8</c:v>
                </c:pt>
                <c:pt idx="35">
                  <c:v>8107.8</c:v>
                </c:pt>
                <c:pt idx="36">
                  <c:v>8107.8</c:v>
                </c:pt>
                <c:pt idx="37">
                  <c:v>5692.5999999999995</c:v>
                </c:pt>
                <c:pt idx="38">
                  <c:v>5692.5999999999995</c:v>
                </c:pt>
                <c:pt idx="39">
                  <c:v>5692.5999999999995</c:v>
                </c:pt>
                <c:pt idx="40">
                  <c:v>5692.5999999999995</c:v>
                </c:pt>
                <c:pt idx="41">
                  <c:v>5692.5999999999995</c:v>
                </c:pt>
                <c:pt idx="42">
                  <c:v>5194.5</c:v>
                </c:pt>
              </c:numCache>
            </c:numRef>
          </c:yVal>
          <c:smooth val="0"/>
          <c:extLst>
            <c:ext xmlns:c16="http://schemas.microsoft.com/office/drawing/2014/chart" uri="{C3380CC4-5D6E-409C-BE32-E72D297353CC}">
              <c16:uniqueId val="{00000003-3741-4A98-B956-3F1F8361A4B1}"/>
            </c:ext>
          </c:extLst>
        </c:ser>
        <c:ser>
          <c:idx val="1"/>
          <c:order val="1"/>
          <c:tx>
            <c:v>予測値: Y</c:v>
          </c:tx>
          <c:spPr>
            <a:ln w="19050">
              <a:noFill/>
            </a:ln>
          </c:spPr>
          <c:xVal>
            <c:numRef>
              <c:f>賃金!$A$35:$A$77</c:f>
              <c:numCache>
                <c:formatCode>General</c:formatCode>
                <c:ptCount val="43"/>
                <c:pt idx="0">
                  <c:v>23</c:v>
                </c:pt>
                <c:pt idx="1">
                  <c:v>24</c:v>
                </c:pt>
                <c:pt idx="2">
                  <c:v>25</c:v>
                </c:pt>
                <c:pt idx="3">
                  <c:v>26</c:v>
                </c:pt>
                <c:pt idx="4">
                  <c:v>27</c:v>
                </c:pt>
                <c:pt idx="5">
                  <c:v>28</c:v>
                </c:pt>
                <c:pt idx="6">
                  <c:v>29</c:v>
                </c:pt>
                <c:pt idx="7">
                  <c:v>30</c:v>
                </c:pt>
                <c:pt idx="8">
                  <c:v>31</c:v>
                </c:pt>
                <c:pt idx="9">
                  <c:v>32</c:v>
                </c:pt>
                <c:pt idx="10">
                  <c:v>33</c:v>
                </c:pt>
                <c:pt idx="11">
                  <c:v>34</c:v>
                </c:pt>
                <c:pt idx="12">
                  <c:v>35</c:v>
                </c:pt>
                <c:pt idx="13">
                  <c:v>36</c:v>
                </c:pt>
                <c:pt idx="14">
                  <c:v>37</c:v>
                </c:pt>
                <c:pt idx="15">
                  <c:v>38</c:v>
                </c:pt>
                <c:pt idx="16">
                  <c:v>39</c:v>
                </c:pt>
                <c:pt idx="17">
                  <c:v>40</c:v>
                </c:pt>
                <c:pt idx="18">
                  <c:v>41</c:v>
                </c:pt>
                <c:pt idx="19">
                  <c:v>42</c:v>
                </c:pt>
                <c:pt idx="20">
                  <c:v>43</c:v>
                </c:pt>
                <c:pt idx="21">
                  <c:v>44</c:v>
                </c:pt>
                <c:pt idx="22">
                  <c:v>45</c:v>
                </c:pt>
                <c:pt idx="23">
                  <c:v>46</c:v>
                </c:pt>
                <c:pt idx="24">
                  <c:v>47</c:v>
                </c:pt>
                <c:pt idx="25">
                  <c:v>48</c:v>
                </c:pt>
                <c:pt idx="26">
                  <c:v>49</c:v>
                </c:pt>
                <c:pt idx="27">
                  <c:v>50</c:v>
                </c:pt>
                <c:pt idx="28">
                  <c:v>51</c:v>
                </c:pt>
                <c:pt idx="29">
                  <c:v>52</c:v>
                </c:pt>
                <c:pt idx="30">
                  <c:v>53</c:v>
                </c:pt>
                <c:pt idx="31">
                  <c:v>54</c:v>
                </c:pt>
                <c:pt idx="32">
                  <c:v>55</c:v>
                </c:pt>
                <c:pt idx="33">
                  <c:v>56</c:v>
                </c:pt>
                <c:pt idx="34">
                  <c:v>57</c:v>
                </c:pt>
                <c:pt idx="35">
                  <c:v>58</c:v>
                </c:pt>
                <c:pt idx="36">
                  <c:v>59</c:v>
                </c:pt>
                <c:pt idx="37">
                  <c:v>60</c:v>
                </c:pt>
                <c:pt idx="38">
                  <c:v>61</c:v>
                </c:pt>
                <c:pt idx="39">
                  <c:v>62</c:v>
                </c:pt>
                <c:pt idx="40">
                  <c:v>63</c:v>
                </c:pt>
                <c:pt idx="41">
                  <c:v>64</c:v>
                </c:pt>
                <c:pt idx="42">
                  <c:v>65</c:v>
                </c:pt>
              </c:numCache>
            </c:numRef>
          </c:xVal>
          <c:yVal>
            <c:numRef>
              <c:f>大学回帰!$B$29:$B$71</c:f>
              <c:numCache>
                <c:formatCode>General</c:formatCode>
                <c:ptCount val="43"/>
                <c:pt idx="0">
                  <c:v>2865.9869498558674</c:v>
                </c:pt>
                <c:pt idx="1">
                  <c:v>3303.5174936877838</c:v>
                </c:pt>
                <c:pt idx="2">
                  <c:v>3646.6274274234584</c:v>
                </c:pt>
                <c:pt idx="3">
                  <c:v>3914.5370242662048</c:v>
                </c:pt>
                <c:pt idx="4">
                  <c:v>4124.3032690400905</c:v>
                </c:pt>
                <c:pt idx="5">
                  <c:v>4290.921442533534</c:v>
                </c:pt>
                <c:pt idx="6">
                  <c:v>4427.4267058436926</c:v>
                </c:pt>
                <c:pt idx="7">
                  <c:v>4544.9956847210451</c:v>
                </c:pt>
                <c:pt idx="8">
                  <c:v>4653.0480539119671</c:v>
                </c:pt>
                <c:pt idx="9">
                  <c:v>4759.3481215045795</c:v>
                </c:pt>
                <c:pt idx="10">
                  <c:v>4870.1064132713582</c:v>
                </c:pt>
                <c:pt idx="11">
                  <c:v>4990.0812570138587</c:v>
                </c:pt>
                <c:pt idx="12">
                  <c:v>5122.6803669072324</c:v>
                </c:pt>
                <c:pt idx="13">
                  <c:v>5270.0624278432806</c:v>
                </c:pt>
                <c:pt idx="14">
                  <c:v>5433.2386797752115</c:v>
                </c:pt>
                <c:pt idx="15">
                  <c:v>5612.1745020614617</c:v>
                </c:pt>
                <c:pt idx="16">
                  <c:v>5805.8909978096635</c:v>
                </c:pt>
                <c:pt idx="17">
                  <c:v>6012.5665782213619</c:v>
                </c:pt>
                <c:pt idx="18">
                  <c:v>6229.638546934948</c:v>
                </c:pt>
                <c:pt idx="19">
                  <c:v>6453.9046843704855</c:v>
                </c:pt>
                <c:pt idx="20">
                  <c:v>6681.6248320746381</c:v>
                </c:pt>
                <c:pt idx="21">
                  <c:v>6908.6224770617846</c:v>
                </c:pt>
                <c:pt idx="22">
                  <c:v>7130.3863361621334</c:v>
                </c:pt>
                <c:pt idx="23">
                  <c:v>7342.1719403620227</c:v>
                </c:pt>
                <c:pt idx="24">
                  <c:v>7539.1032191509439</c:v>
                </c:pt>
                <c:pt idx="25">
                  <c:v>7716.2740848628746</c:v>
                </c:pt>
                <c:pt idx="26">
                  <c:v>7868.8500170235347</c:v>
                </c:pt>
                <c:pt idx="27">
                  <c:v>7992.1696466917056</c:v>
                </c:pt>
                <c:pt idx="28">
                  <c:v>8081.8463408037205</c:v>
                </c:pt>
                <c:pt idx="29">
                  <c:v>8133.8697865193826</c:v>
                </c:pt>
                <c:pt idx="30">
                  <c:v>8144.707575563516</c:v>
                </c:pt>
                <c:pt idx="31">
                  <c:v>8111.4067885732511</c:v>
                </c:pt>
                <c:pt idx="32">
                  <c:v>8031.6955794370151</c:v>
                </c:pt>
                <c:pt idx="33">
                  <c:v>7904.0847596445819</c:v>
                </c:pt>
                <c:pt idx="34">
                  <c:v>7727.9693826266448</c:v>
                </c:pt>
                <c:pt idx="35">
                  <c:v>7503.7303280999186</c:v>
                </c:pt>
                <c:pt idx="36">
                  <c:v>7232.8358864150941</c:v>
                </c:pt>
                <c:pt idx="37">
                  <c:v>6917.9433428937336</c:v>
                </c:pt>
                <c:pt idx="38">
                  <c:v>6563.0005621773889</c:v>
                </c:pt>
                <c:pt idx="39">
                  <c:v>6173.3475725704338</c:v>
                </c:pt>
                <c:pt idx="40">
                  <c:v>5755.8181503870292</c:v>
                </c:pt>
                <c:pt idx="41">
                  <c:v>5318.8414042863296</c:v>
                </c:pt>
                <c:pt idx="42">
                  <c:v>4872.5433596279472</c:v>
                </c:pt>
              </c:numCache>
            </c:numRef>
          </c:yVal>
          <c:smooth val="0"/>
          <c:extLst>
            <c:ext xmlns:c16="http://schemas.microsoft.com/office/drawing/2014/chart" uri="{C3380CC4-5D6E-409C-BE32-E72D297353CC}">
              <c16:uniqueId val="{00000004-3741-4A98-B956-3F1F8361A4B1}"/>
            </c:ext>
          </c:extLst>
        </c:ser>
        <c:dLbls>
          <c:showLegendKey val="0"/>
          <c:showVal val="0"/>
          <c:showCatName val="0"/>
          <c:showSerName val="0"/>
          <c:showPercent val="0"/>
          <c:showBubbleSize val="0"/>
        </c:dLbls>
        <c:axId val="827399408"/>
        <c:axId val="828234656"/>
      </c:scatterChart>
      <c:valAx>
        <c:axId val="827399408"/>
        <c:scaling>
          <c:orientation val="minMax"/>
        </c:scaling>
        <c:delete val="0"/>
        <c:axPos val="b"/>
        <c:title>
          <c:tx>
            <c:rich>
              <a:bodyPr/>
              <a:lstStyle/>
              <a:p>
                <a:pPr>
                  <a:defRPr/>
                </a:pPr>
                <a:r>
                  <a:rPr lang="en-US" altLang="ja-JP"/>
                  <a:t>X </a:t>
                </a:r>
                <a:r>
                  <a:rPr lang="ja-JP" altLang="en-US"/>
                  <a:t>値 </a:t>
                </a:r>
                <a:r>
                  <a:rPr lang="en-US" altLang="ja-JP"/>
                  <a:t>1</a:t>
                </a:r>
              </a:p>
            </c:rich>
          </c:tx>
          <c:overlay val="0"/>
        </c:title>
        <c:numFmt formatCode="General" sourceLinked="1"/>
        <c:majorTickMark val="out"/>
        <c:minorTickMark val="none"/>
        <c:tickLblPos val="nextTo"/>
        <c:crossAx val="828234656"/>
        <c:crosses val="autoZero"/>
        <c:crossBetween val="midCat"/>
      </c:valAx>
      <c:valAx>
        <c:axId val="828234656"/>
        <c:scaling>
          <c:orientation val="minMax"/>
        </c:scaling>
        <c:delete val="0"/>
        <c:axPos val="l"/>
        <c:title>
          <c:tx>
            <c:rich>
              <a:bodyPr/>
              <a:lstStyle/>
              <a:p>
                <a:pPr>
                  <a:defRPr/>
                </a:pPr>
                <a:r>
                  <a:rPr lang="en-US" altLang="ja-JP"/>
                  <a:t>Y</a:t>
                </a:r>
              </a:p>
            </c:rich>
          </c:tx>
          <c:overlay val="0"/>
        </c:title>
        <c:numFmt formatCode="General" sourceLinked="1"/>
        <c:majorTickMark val="out"/>
        <c:minorTickMark val="none"/>
        <c:tickLblPos val="nextTo"/>
        <c:crossAx val="827399408"/>
        <c:crosses val="autoZero"/>
        <c:crossBetween val="midCat"/>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学歴別年収推計値</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v>高校</c:v>
          </c:tx>
          <c:spPr>
            <a:ln w="28575" cap="rnd">
              <a:solidFill>
                <a:schemeClr val="accent1"/>
              </a:solidFill>
              <a:round/>
            </a:ln>
            <a:effectLst/>
          </c:spPr>
          <c:marker>
            <c:symbol val="none"/>
          </c:marker>
          <c:cat>
            <c:numRef>
              <c:f>賃金!$A$31:$A$77</c:f>
              <c:numCache>
                <c:formatCode>General</c:formatCode>
                <c:ptCount val="47"/>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53</c:v>
                </c:pt>
                <c:pt idx="35">
                  <c:v>54</c:v>
                </c:pt>
                <c:pt idx="36">
                  <c:v>55</c:v>
                </c:pt>
                <c:pt idx="37">
                  <c:v>56</c:v>
                </c:pt>
                <c:pt idx="38">
                  <c:v>57</c:v>
                </c:pt>
                <c:pt idx="39">
                  <c:v>58</c:v>
                </c:pt>
                <c:pt idx="40">
                  <c:v>59</c:v>
                </c:pt>
                <c:pt idx="41">
                  <c:v>60</c:v>
                </c:pt>
                <c:pt idx="42">
                  <c:v>61</c:v>
                </c:pt>
                <c:pt idx="43">
                  <c:v>62</c:v>
                </c:pt>
                <c:pt idx="44">
                  <c:v>63</c:v>
                </c:pt>
                <c:pt idx="45">
                  <c:v>64</c:v>
                </c:pt>
                <c:pt idx="46">
                  <c:v>65</c:v>
                </c:pt>
              </c:numCache>
            </c:numRef>
          </c:cat>
          <c:val>
            <c:numRef>
              <c:f>賃金!$L$31:$L$77</c:f>
              <c:numCache>
                <c:formatCode>General</c:formatCode>
                <c:ptCount val="47"/>
                <c:pt idx="0">
                  <c:v>2291</c:v>
                </c:pt>
                <c:pt idx="1">
                  <c:v>2706.4677327248514</c:v>
                </c:pt>
                <c:pt idx="2">
                  <c:v>2790.9049867198919</c:v>
                </c:pt>
                <c:pt idx="3">
                  <c:v>2867.9697669941302</c:v>
                </c:pt>
                <c:pt idx="4">
                  <c:v>2939.2054014096852</c:v>
                </c:pt>
                <c:pt idx="5">
                  <c:v>3005.9993886055313</c:v>
                </c:pt>
                <c:pt idx="6">
                  <c:v>3069.5874415208896</c:v>
                </c:pt>
                <c:pt idx="7">
                  <c:v>3131.0575309185006</c:v>
                </c:pt>
                <c:pt idx="8">
                  <c:v>3191.3539289079995</c:v>
                </c:pt>
                <c:pt idx="9">
                  <c:v>3251.2812524692763</c:v>
                </c:pt>
                <c:pt idx="10">
                  <c:v>3311.5085069757556</c:v>
                </c:pt>
                <c:pt idx="11">
                  <c:v>3372.5731297177681</c:v>
                </c:pt>
                <c:pt idx="12">
                  <c:v>3434.8850334259064</c:v>
                </c:pt>
                <c:pt idx="13">
                  <c:v>3498.73064979432</c:v>
                </c:pt>
                <c:pt idx="14">
                  <c:v>3564.2769730040704</c:v>
                </c:pt>
                <c:pt idx="15">
                  <c:v>3631.5756032464978</c:v>
                </c:pt>
                <c:pt idx="16">
                  <c:v>3700.5667902465048</c:v>
                </c:pt>
                <c:pt idx="17">
                  <c:v>3771.0834767859587</c:v>
                </c:pt>
                <c:pt idx="18">
                  <c:v>3842.8553422269397</c:v>
                </c:pt>
                <c:pt idx="19">
                  <c:v>3915.5128460351734</c:v>
                </c:pt>
                <c:pt idx="20">
                  <c:v>3988.5912713033322</c:v>
                </c:pt>
                <c:pt idx="21">
                  <c:v>4061.5347682743322</c:v>
                </c:pt>
                <c:pt idx="22">
                  <c:v>4133.7003978647335</c:v>
                </c:pt>
                <c:pt idx="23">
                  <c:v>4204.3621751880592</c:v>
                </c:pt>
                <c:pt idx="24">
                  <c:v>4272.7151130780958</c:v>
                </c:pt>
                <c:pt idx="25">
                  <c:v>4337.879265612266</c:v>
                </c:pt>
                <c:pt idx="26">
                  <c:v>4398.903771635004</c:v>
                </c:pt>
                <c:pt idx="27">
                  <c:v>4454.7708982809791</c:v>
                </c:pt>
                <c:pt idx="28">
                  <c:v>4504.4000844985649</c:v>
                </c:pt>
                <c:pt idx="29">
                  <c:v>4546.6519845730527</c:v>
                </c:pt>
                <c:pt idx="30">
                  <c:v>4580.3325116501492</c:v>
                </c:pt>
                <c:pt idx="31">
                  <c:v>4604.1968812591349</c:v>
                </c:pt>
                <c:pt idx="32">
                  <c:v>4616.9536548362994</c:v>
                </c:pt>
                <c:pt idx="33">
                  <c:v>4617.268783248297</c:v>
                </c:pt>
                <c:pt idx="34">
                  <c:v>4603.7696503154148</c:v>
                </c:pt>
                <c:pt idx="35">
                  <c:v>4575.0491163349216</c:v>
                </c:pt>
                <c:pt idx="36">
                  <c:v>4529.6695616045727</c:v>
                </c:pt>
                <c:pt idx="37">
                  <c:v>4466.1669299456044</c:v>
                </c:pt>
                <c:pt idx="38">
                  <c:v>4383.0547722264273</c:v>
                </c:pt>
                <c:pt idx="39">
                  <c:v>4278.8282898857724</c:v>
                </c:pt>
                <c:pt idx="40">
                  <c:v>4151.968378456022</c:v>
                </c:pt>
                <c:pt idx="41">
                  <c:v>4000.9456710865998</c:v>
                </c:pt>
                <c:pt idx="42">
                  <c:v>3824.2245820673852</c:v>
                </c:pt>
                <c:pt idx="43">
                  <c:v>3620.2673503518563</c:v>
                </c:pt>
                <c:pt idx="44">
                  <c:v>3387.5380830805734</c:v>
                </c:pt>
                <c:pt idx="45">
                  <c:v>3124.5067991045653</c:v>
                </c:pt>
                <c:pt idx="46">
                  <c:v>2829.6534725084275</c:v>
                </c:pt>
              </c:numCache>
            </c:numRef>
          </c:val>
          <c:smooth val="0"/>
          <c:extLst>
            <c:ext xmlns:c16="http://schemas.microsoft.com/office/drawing/2014/chart" uri="{C3380CC4-5D6E-409C-BE32-E72D297353CC}">
              <c16:uniqueId val="{00000000-CC22-4185-A0E1-125894E83A5C}"/>
            </c:ext>
          </c:extLst>
        </c:ser>
        <c:ser>
          <c:idx val="1"/>
          <c:order val="1"/>
          <c:tx>
            <c:v>短大・高専</c:v>
          </c:tx>
          <c:spPr>
            <a:ln w="28575" cap="rnd">
              <a:solidFill>
                <a:schemeClr val="accent2"/>
              </a:solidFill>
              <a:round/>
            </a:ln>
            <a:effectLst/>
          </c:spPr>
          <c:marker>
            <c:symbol val="none"/>
          </c:marker>
          <c:cat>
            <c:numRef>
              <c:f>賃金!$A$31:$A$77</c:f>
              <c:numCache>
                <c:formatCode>General</c:formatCode>
                <c:ptCount val="47"/>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53</c:v>
                </c:pt>
                <c:pt idx="35">
                  <c:v>54</c:v>
                </c:pt>
                <c:pt idx="36">
                  <c:v>55</c:v>
                </c:pt>
                <c:pt idx="37">
                  <c:v>56</c:v>
                </c:pt>
                <c:pt idx="38">
                  <c:v>57</c:v>
                </c:pt>
                <c:pt idx="39">
                  <c:v>58</c:v>
                </c:pt>
                <c:pt idx="40">
                  <c:v>59</c:v>
                </c:pt>
                <c:pt idx="41">
                  <c:v>60</c:v>
                </c:pt>
                <c:pt idx="42">
                  <c:v>61</c:v>
                </c:pt>
                <c:pt idx="43">
                  <c:v>62</c:v>
                </c:pt>
                <c:pt idx="44">
                  <c:v>63</c:v>
                </c:pt>
                <c:pt idx="45">
                  <c:v>64</c:v>
                </c:pt>
                <c:pt idx="46">
                  <c:v>65</c:v>
                </c:pt>
              </c:numCache>
            </c:numRef>
          </c:cat>
          <c:val>
            <c:numRef>
              <c:f>賃金!$M$31:$M$77</c:f>
              <c:numCache>
                <c:formatCode>General</c:formatCode>
                <c:ptCount val="47"/>
                <c:pt idx="2">
                  <c:v>2718.5995005495356</c:v>
                </c:pt>
                <c:pt idx="3">
                  <c:v>2907.4392599519188</c:v>
                </c:pt>
                <c:pt idx="4">
                  <c:v>3060.9886289195592</c:v>
                </c:pt>
                <c:pt idx="5">
                  <c:v>3185.7838999191417</c:v>
                </c:pt>
                <c:pt idx="6">
                  <c:v>3287.6808024316852</c:v>
                </c:pt>
                <c:pt idx="7">
                  <c:v>3371.8835557351704</c:v>
                </c:pt>
                <c:pt idx="8">
                  <c:v>3442.9739216872003</c:v>
                </c:pt>
                <c:pt idx="9">
                  <c:v>3504.9402575075956</c:v>
                </c:pt>
                <c:pt idx="10">
                  <c:v>3561.2065685610514</c:v>
                </c:pt>
                <c:pt idx="11">
                  <c:v>3614.6615611396328</c:v>
                </c:pt>
                <c:pt idx="12">
                  <c:v>3667.6876952456323</c:v>
                </c:pt>
                <c:pt idx="13">
                  <c:v>3722.1902373740295</c:v>
                </c:pt>
                <c:pt idx="14">
                  <c:v>3779.6263132951099</c:v>
                </c:pt>
                <c:pt idx="15">
                  <c:v>3841.0339608372487</c:v>
                </c:pt>
                <c:pt idx="16">
                  <c:v>3907.0611826691729</c:v>
                </c:pt>
                <c:pt idx="17">
                  <c:v>3977.994999083212</c:v>
                </c:pt>
                <c:pt idx="18">
                  <c:v>4053.7905007772242</c:v>
                </c:pt>
                <c:pt idx="19">
                  <c:v>4134.0999016376882</c:v>
                </c:pt>
                <c:pt idx="20">
                  <c:v>4218.3015915221804</c:v>
                </c:pt>
                <c:pt idx="21">
                  <c:v>4305.5291890420922</c:v>
                </c:pt>
                <c:pt idx="22">
                  <c:v>4394.7005943448385</c:v>
                </c:pt>
                <c:pt idx="23">
                  <c:v>4484.5470418972145</c:v>
                </c:pt>
                <c:pt idx="24">
                  <c:v>4573.6421532675085</c:v>
                </c:pt>
                <c:pt idx="25">
                  <c:v>4660.4309899079599</c:v>
                </c:pt>
                <c:pt idx="26">
                  <c:v>4743.2591059381884</c:v>
                </c:pt>
                <c:pt idx="27">
                  <c:v>4820.4016009266779</c:v>
                </c:pt>
                <c:pt idx="28">
                  <c:v>4890.0921726745801</c:v>
                </c:pt>
                <c:pt idx="29">
                  <c:v>4950.5521699975143</c:v>
                </c:pt>
                <c:pt idx="30">
                  <c:v>5000.019645508437</c:v>
                </c:pt>
                <c:pt idx="31">
                  <c:v>5036.7784084002487</c:v>
                </c:pt>
                <c:pt idx="32">
                  <c:v>5059.1870772286202</c:v>
                </c:pt>
                <c:pt idx="33">
                  <c:v>5065.7081326944754</c:v>
                </c:pt>
                <c:pt idx="34">
                  <c:v>5054.9369704263372</c:v>
                </c:pt>
                <c:pt idx="35">
                  <c:v>5025.6309537635534</c:v>
                </c:pt>
                <c:pt idx="36">
                  <c:v>4976.7384665383433</c:v>
                </c:pt>
                <c:pt idx="37">
                  <c:v>4907.4279658587475</c:v>
                </c:pt>
                <c:pt idx="38">
                  <c:v>4817.1170348911255</c:v>
                </c:pt>
                <c:pt idx="39">
                  <c:v>4705.5014356429747</c:v>
                </c:pt>
                <c:pt idx="40">
                  <c:v>4572.5841617449187</c:v>
                </c:pt>
                <c:pt idx="41">
                  <c:v>4418.7044912347046</c:v>
                </c:pt>
                <c:pt idx="42">
                  <c:v>4244.567039337795</c:v>
                </c:pt>
                <c:pt idx="43">
                  <c:v>4051.2708112524997</c:v>
                </c:pt>
                <c:pt idx="44">
                  <c:v>3840.3382549302769</c:v>
                </c:pt>
                <c:pt idx="45">
                  <c:v>3613.7443138590024</c:v>
                </c:pt>
                <c:pt idx="46">
                  <c:v>3373.9454798471415</c:v>
                </c:pt>
              </c:numCache>
            </c:numRef>
          </c:val>
          <c:smooth val="0"/>
          <c:extLst>
            <c:ext xmlns:c16="http://schemas.microsoft.com/office/drawing/2014/chart" uri="{C3380CC4-5D6E-409C-BE32-E72D297353CC}">
              <c16:uniqueId val="{00000001-CC22-4185-A0E1-125894E83A5C}"/>
            </c:ext>
          </c:extLst>
        </c:ser>
        <c:ser>
          <c:idx val="2"/>
          <c:order val="2"/>
          <c:tx>
            <c:v>大学・大学院</c:v>
          </c:tx>
          <c:spPr>
            <a:ln w="28575" cap="rnd">
              <a:solidFill>
                <a:schemeClr val="accent3"/>
              </a:solidFill>
              <a:round/>
            </a:ln>
            <a:effectLst/>
          </c:spPr>
          <c:marker>
            <c:symbol val="none"/>
          </c:marker>
          <c:val>
            <c:numRef>
              <c:f>賃金!$N$31:$N$77</c:f>
              <c:numCache>
                <c:formatCode>General</c:formatCode>
                <c:ptCount val="47"/>
                <c:pt idx="4">
                  <c:v>2865.9869498558674</c:v>
                </c:pt>
                <c:pt idx="5">
                  <c:v>3303.5174936877838</c:v>
                </c:pt>
                <c:pt idx="6">
                  <c:v>3646.6274274234584</c:v>
                </c:pt>
                <c:pt idx="7">
                  <c:v>3914.5370242662048</c:v>
                </c:pt>
                <c:pt idx="8">
                  <c:v>4124.3032690400905</c:v>
                </c:pt>
                <c:pt idx="9">
                  <c:v>4290.921442533534</c:v>
                </c:pt>
                <c:pt idx="10">
                  <c:v>4427.4267058436926</c:v>
                </c:pt>
                <c:pt idx="11">
                  <c:v>4544.9956847210451</c:v>
                </c:pt>
                <c:pt idx="12">
                  <c:v>4653.0480539119671</c:v>
                </c:pt>
                <c:pt idx="13">
                  <c:v>4759.3481215045795</c:v>
                </c:pt>
                <c:pt idx="14">
                  <c:v>4870.1064132713582</c:v>
                </c:pt>
                <c:pt idx="15">
                  <c:v>4990.0812570138587</c:v>
                </c:pt>
                <c:pt idx="16">
                  <c:v>5122.6803669072324</c:v>
                </c:pt>
                <c:pt idx="17">
                  <c:v>5270.0624278432806</c:v>
                </c:pt>
                <c:pt idx="18">
                  <c:v>5433.2386797752115</c:v>
                </c:pt>
                <c:pt idx="19">
                  <c:v>5612.1745020614617</c:v>
                </c:pt>
                <c:pt idx="20">
                  <c:v>5805.8909978096635</c:v>
                </c:pt>
                <c:pt idx="21">
                  <c:v>6012.5665782213619</c:v>
                </c:pt>
                <c:pt idx="22">
                  <c:v>6229.638546934948</c:v>
                </c:pt>
                <c:pt idx="23">
                  <c:v>6453.9046843704855</c:v>
                </c:pt>
                <c:pt idx="24">
                  <c:v>6681.6248320746381</c:v>
                </c:pt>
                <c:pt idx="25">
                  <c:v>6908.6224770617846</c:v>
                </c:pt>
                <c:pt idx="26">
                  <c:v>7130.3863361621334</c:v>
                </c:pt>
                <c:pt idx="27">
                  <c:v>7342.1719403620227</c:v>
                </c:pt>
                <c:pt idx="28">
                  <c:v>7539.1032191509439</c:v>
                </c:pt>
                <c:pt idx="29">
                  <c:v>7716.2740848628746</c:v>
                </c:pt>
                <c:pt idx="30">
                  <c:v>7868.8500170235347</c:v>
                </c:pt>
                <c:pt idx="31">
                  <c:v>7992.1696466917056</c:v>
                </c:pt>
                <c:pt idx="32">
                  <c:v>8081.8463408037205</c:v>
                </c:pt>
                <c:pt idx="33">
                  <c:v>8133.8697865193826</c:v>
                </c:pt>
                <c:pt idx="34">
                  <c:v>8144.707575563516</c:v>
                </c:pt>
                <c:pt idx="35">
                  <c:v>8111.4067885732511</c:v>
                </c:pt>
                <c:pt idx="36">
                  <c:v>8031.6955794370151</c:v>
                </c:pt>
                <c:pt idx="37">
                  <c:v>7904.0847596445819</c:v>
                </c:pt>
                <c:pt idx="38">
                  <c:v>7727.9693826266448</c:v>
                </c:pt>
                <c:pt idx="39">
                  <c:v>7503.7303280999186</c:v>
                </c:pt>
                <c:pt idx="40">
                  <c:v>7232.8358864150941</c:v>
                </c:pt>
                <c:pt idx="41">
                  <c:v>6917.9433428937336</c:v>
                </c:pt>
                <c:pt idx="42">
                  <c:v>6563.0005621773889</c:v>
                </c:pt>
                <c:pt idx="43">
                  <c:v>6173.3475725704338</c:v>
                </c:pt>
                <c:pt idx="44">
                  <c:v>5755.8181503870292</c:v>
                </c:pt>
                <c:pt idx="45">
                  <c:v>5318.8414042863296</c:v>
                </c:pt>
                <c:pt idx="46">
                  <c:v>4872.5433596279472</c:v>
                </c:pt>
              </c:numCache>
            </c:numRef>
          </c:val>
          <c:smooth val="0"/>
          <c:extLst>
            <c:ext xmlns:c16="http://schemas.microsoft.com/office/drawing/2014/chart" uri="{C3380CC4-5D6E-409C-BE32-E72D297353CC}">
              <c16:uniqueId val="{00000003-CC22-4185-A0E1-125894E83A5C}"/>
            </c:ext>
          </c:extLst>
        </c:ser>
        <c:dLbls>
          <c:showLegendKey val="0"/>
          <c:showVal val="0"/>
          <c:showCatName val="0"/>
          <c:showSerName val="0"/>
          <c:showPercent val="0"/>
          <c:showBubbleSize val="0"/>
        </c:dLbls>
        <c:smooth val="0"/>
        <c:axId val="1935829007"/>
        <c:axId val="1825745071"/>
      </c:lineChart>
      <c:catAx>
        <c:axId val="19358290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825745071"/>
        <c:crosses val="autoZero"/>
        <c:auto val="1"/>
        <c:lblAlgn val="ctr"/>
        <c:lblOffset val="100"/>
        <c:noMultiLvlLbl val="0"/>
      </c:catAx>
      <c:valAx>
        <c:axId val="18257450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58290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大学のみ９月入学政策の純便益（便益ー費用）</a:t>
            </a:r>
            <a:endParaRPr lang="en-US" altLang="ja-JP"/>
          </a:p>
          <a:p>
            <a:pPr>
              <a:defRPr/>
            </a:pPr>
            <a:r>
              <a:rPr lang="ja-JP" altLang="en-US"/>
              <a:t>各年価値と</a:t>
            </a:r>
            <a:r>
              <a:rPr lang="en-US" altLang="ja-JP"/>
              <a:t>2021</a:t>
            </a:r>
            <a:r>
              <a:rPr lang="ja-JP" altLang="en-US"/>
              <a:t>年時点の現在価値</a:t>
            </a:r>
          </a:p>
        </c:rich>
      </c:tx>
      <c:layout>
        <c:manualLayout>
          <c:xMode val="edge"/>
          <c:yMode val="edge"/>
          <c:x val="0.29385665529010241"/>
          <c:y val="1.67101827676240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第６近似推計!$ER$6</c:f>
              <c:strCache>
                <c:ptCount val="1"/>
                <c:pt idx="0">
                  <c:v>各年期待費用便益（億円）</c:v>
                </c:pt>
              </c:strCache>
            </c:strRef>
          </c:tx>
          <c:spPr>
            <a:ln w="28575" cap="rnd">
              <a:solidFill>
                <a:schemeClr val="accent1"/>
              </a:solidFill>
              <a:round/>
            </a:ln>
            <a:effectLst/>
          </c:spPr>
          <c:marker>
            <c:symbol val="none"/>
          </c:marker>
          <c:cat>
            <c:numRef>
              <c:f>第１近似推計!$A$9:$A$56</c:f>
              <c:numCache>
                <c:formatCode>General</c:formatCode>
                <c:ptCount val="48"/>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pt idx="30">
                  <c:v>2051</c:v>
                </c:pt>
                <c:pt idx="31">
                  <c:v>2052</c:v>
                </c:pt>
                <c:pt idx="32">
                  <c:v>2053</c:v>
                </c:pt>
                <c:pt idx="33">
                  <c:v>2054</c:v>
                </c:pt>
                <c:pt idx="34">
                  <c:v>2055</c:v>
                </c:pt>
                <c:pt idx="35">
                  <c:v>2056</c:v>
                </c:pt>
                <c:pt idx="36">
                  <c:v>2057</c:v>
                </c:pt>
                <c:pt idx="37">
                  <c:v>2058</c:v>
                </c:pt>
                <c:pt idx="38">
                  <c:v>2059</c:v>
                </c:pt>
                <c:pt idx="39">
                  <c:v>2060</c:v>
                </c:pt>
                <c:pt idx="40">
                  <c:v>2061</c:v>
                </c:pt>
                <c:pt idx="41">
                  <c:v>2062</c:v>
                </c:pt>
                <c:pt idx="42">
                  <c:v>2063</c:v>
                </c:pt>
                <c:pt idx="43">
                  <c:v>2064</c:v>
                </c:pt>
                <c:pt idx="44">
                  <c:v>2065</c:v>
                </c:pt>
                <c:pt idx="45">
                  <c:v>2066</c:v>
                </c:pt>
                <c:pt idx="46">
                  <c:v>2067</c:v>
                </c:pt>
                <c:pt idx="47">
                  <c:v>2068</c:v>
                </c:pt>
              </c:numCache>
            </c:numRef>
          </c:cat>
          <c:val>
            <c:numRef>
              <c:f>第６近似推計!$ER$9:$ER$56</c:f>
              <c:numCache>
                <c:formatCode>0.0</c:formatCode>
                <c:ptCount val="48"/>
                <c:pt idx="0" formatCode="#,##0">
                  <c:v>-3381.3837838228687</c:v>
                </c:pt>
                <c:pt idx="1">
                  <c:v>0</c:v>
                </c:pt>
                <c:pt idx="2">
                  <c:v>-426.42732000000001</c:v>
                </c:pt>
                <c:pt idx="3">
                  <c:v>-426.42732000000001</c:v>
                </c:pt>
                <c:pt idx="4">
                  <c:v>-4940.2682293708513</c:v>
                </c:pt>
                <c:pt idx="5">
                  <c:v>-4924.3476162720517</c:v>
                </c:pt>
                <c:pt idx="6">
                  <c:v>-5395.2997199467081</c:v>
                </c:pt>
                <c:pt idx="7">
                  <c:v>-5177.8656412040091</c:v>
                </c:pt>
                <c:pt idx="8">
                  <c:v>-4930.4141638972087</c:v>
                </c:pt>
                <c:pt idx="9">
                  <c:v>-4665.6030121412305</c:v>
                </c:pt>
                <c:pt idx="10">
                  <c:v>-4387.1727835847387</c:v>
                </c:pt>
                <c:pt idx="11">
                  <c:v>-4097.896206799096</c:v>
                </c:pt>
                <c:pt idx="12">
                  <c:v>-3799.7048812027788</c:v>
                </c:pt>
                <c:pt idx="13">
                  <c:v>-3511.5930057520468</c:v>
                </c:pt>
                <c:pt idx="14">
                  <c:v>-3216.7931291987397</c:v>
                </c:pt>
                <c:pt idx="15">
                  <c:v>-2915.4022427793493</c:v>
                </c:pt>
                <c:pt idx="16">
                  <c:v>-2607.1407400365292</c:v>
                </c:pt>
                <c:pt idx="17">
                  <c:v>-2291.4408608156632</c:v>
                </c:pt>
                <c:pt idx="18">
                  <c:v>-1977.838708393469</c:v>
                </c:pt>
                <c:pt idx="19">
                  <c:v>-1655.4132688830919</c:v>
                </c:pt>
                <c:pt idx="20">
                  <c:v>-1323.2321551960331</c:v>
                </c:pt>
                <c:pt idx="21">
                  <c:v>-980.36664326997743</c:v>
                </c:pt>
                <c:pt idx="22">
                  <c:v>-625.9473351691895</c:v>
                </c:pt>
                <c:pt idx="23">
                  <c:v>-254.30189789204451</c:v>
                </c:pt>
                <c:pt idx="24">
                  <c:v>130.43850448416742</c:v>
                </c:pt>
                <c:pt idx="25">
                  <c:v>528.69676455717854</c:v>
                </c:pt>
                <c:pt idx="26">
                  <c:v>940.67068381384161</c:v>
                </c:pt>
                <c:pt idx="27">
                  <c:v>1366.3068960758355</c:v>
                </c:pt>
                <c:pt idx="28">
                  <c:v>1814.6250621113059</c:v>
                </c:pt>
                <c:pt idx="29">
                  <c:v>2275.9492178394667</c:v>
                </c:pt>
                <c:pt idx="30">
                  <c:v>2749.3572187301888</c:v>
                </c:pt>
                <c:pt idx="31">
                  <c:v>3233.625672697628</c:v>
                </c:pt>
                <c:pt idx="32">
                  <c:v>3727.2342895948132</c:v>
                </c:pt>
                <c:pt idx="33">
                  <c:v>4217.4282918969202</c:v>
                </c:pt>
                <c:pt idx="34">
                  <c:v>4712.9603575453002</c:v>
                </c:pt>
                <c:pt idx="35">
                  <c:v>5211.5583435138033</c:v>
                </c:pt>
                <c:pt idx="36">
                  <c:v>5710.7373559528114</c:v>
                </c:pt>
                <c:pt idx="37">
                  <c:v>6207.8343262614089</c:v>
                </c:pt>
                <c:pt idx="38">
                  <c:v>6681.014315016133</c:v>
                </c:pt>
                <c:pt idx="39">
                  <c:v>7146.7189441100618</c:v>
                </c:pt>
                <c:pt idx="40">
                  <c:v>7602.1302327529811</c:v>
                </c:pt>
                <c:pt idx="41">
                  <c:v>8044.4502754030182</c:v>
                </c:pt>
                <c:pt idx="42">
                  <c:v>8470.9637015874541</c:v>
                </c:pt>
                <c:pt idx="43">
                  <c:v>8805.2997723394947</c:v>
                </c:pt>
                <c:pt idx="44">
                  <c:v>9122.6703268452693</c:v>
                </c:pt>
                <c:pt idx="45">
                  <c:v>9421.4086566497626</c:v>
                </c:pt>
                <c:pt idx="46">
                  <c:v>9700.1681330529573</c:v>
                </c:pt>
                <c:pt idx="47">
                  <c:v>9957.9972771152807</c:v>
                </c:pt>
              </c:numCache>
            </c:numRef>
          </c:val>
          <c:smooth val="0"/>
          <c:extLst>
            <c:ext xmlns:c16="http://schemas.microsoft.com/office/drawing/2014/chart" uri="{C3380CC4-5D6E-409C-BE32-E72D297353CC}">
              <c16:uniqueId val="{00000000-D653-4956-9372-AC0E051DC3A6}"/>
            </c:ext>
          </c:extLst>
        </c:ser>
        <c:ser>
          <c:idx val="1"/>
          <c:order val="1"/>
          <c:tx>
            <c:strRef>
              <c:f>第６近似推計!$ES$6</c:f>
              <c:strCache>
                <c:ptCount val="1"/>
                <c:pt idx="0">
                  <c:v>費用便益現在価値（億円）</c:v>
                </c:pt>
              </c:strCache>
            </c:strRef>
          </c:tx>
          <c:spPr>
            <a:ln w="28575" cap="rnd">
              <a:solidFill>
                <a:schemeClr val="accent2"/>
              </a:solidFill>
              <a:round/>
            </a:ln>
            <a:effectLst/>
          </c:spPr>
          <c:marker>
            <c:symbol val="none"/>
          </c:marker>
          <c:val>
            <c:numRef>
              <c:f>第６近似推計!$ES$9:$ES$56</c:f>
              <c:numCache>
                <c:formatCode>General</c:formatCode>
                <c:ptCount val="48"/>
                <c:pt idx="0">
                  <c:v>-3381.3837838228687</c:v>
                </c:pt>
                <c:pt idx="1">
                  <c:v>0</c:v>
                </c:pt>
                <c:pt idx="2">
                  <c:v>-408.53991706325957</c:v>
                </c:pt>
                <c:pt idx="3">
                  <c:v>-399.87958629519056</c:v>
                </c:pt>
                <c:pt idx="4">
                  <c:v>-4534.500773163586</c:v>
                </c:pt>
                <c:pt idx="5">
                  <c:v>-4424.0740892718941</c:v>
                </c:pt>
                <c:pt idx="6">
                  <c:v>-4744.4295481792742</c:v>
                </c:pt>
                <c:pt idx="7">
                  <c:v>-4456.7055432859461</c:v>
                </c:pt>
                <c:pt idx="8">
                  <c:v>-4153.7590852153135</c:v>
                </c:pt>
                <c:pt idx="9">
                  <c:v>-3847.3387106574614</c:v>
                </c:pt>
                <c:pt idx="10">
                  <c:v>-3541.0504658023956</c:v>
                </c:pt>
                <c:pt idx="11">
                  <c:v>-3237.4499959651453</c:v>
                </c:pt>
                <c:pt idx="12">
                  <c:v>-2938.236297719207</c:v>
                </c:pt>
                <c:pt idx="13">
                  <c:v>-2657.8824274633384</c:v>
                </c:pt>
                <c:pt idx="14">
                  <c:v>-2383.1394761175011</c:v>
                </c:pt>
                <c:pt idx="15">
                  <c:v>-2114.0709061403572</c:v>
                </c:pt>
                <c:pt idx="16">
                  <c:v>-1850.4624631000713</c:v>
                </c:pt>
                <c:pt idx="17">
                  <c:v>-1591.9125059706278</c:v>
                </c:pt>
                <c:pt idx="18">
                  <c:v>-1344.9190692686502</c:v>
                </c:pt>
                <c:pt idx="19">
                  <c:v>-1101.8093381251858</c:v>
                </c:pt>
                <c:pt idx="20">
                  <c:v>-862.04671357264363</c:v>
                </c:pt>
                <c:pt idx="21">
                  <c:v>-625.14105077176146</c:v>
                </c:pt>
                <c:pt idx="22">
                  <c:v>-390.6807609266844</c:v>
                </c:pt>
                <c:pt idx="23">
                  <c:v>-155.35619259349266</c:v>
                </c:pt>
                <c:pt idx="24">
                  <c:v>77.997290519072521</c:v>
                </c:pt>
                <c:pt idx="25">
                  <c:v>309.43903349899909</c:v>
                </c:pt>
                <c:pt idx="26">
                  <c:v>538.89082606456293</c:v>
                </c:pt>
                <c:pt idx="27">
                  <c:v>766.13654534565899</c:v>
                </c:pt>
                <c:pt idx="28">
                  <c:v>995.95464431517144</c:v>
                </c:pt>
                <c:pt idx="29">
                  <c:v>1222.6719862322734</c:v>
                </c:pt>
                <c:pt idx="30">
                  <c:v>1445.6837601164173</c:v>
                </c:pt>
                <c:pt idx="31">
                  <c:v>1664.2808415442105</c:v>
                </c:pt>
                <c:pt idx="32">
                  <c:v>1877.6658179717601</c:v>
                </c:pt>
                <c:pt idx="33">
                  <c:v>2079.5724351005269</c:v>
                </c:pt>
                <c:pt idx="34">
                  <c:v>2274.6515098212649</c:v>
                </c:pt>
                <c:pt idx="35">
                  <c:v>2461.973786973278</c:v>
                </c:pt>
                <c:pt idx="36">
                  <c:v>2640.6007673537397</c:v>
                </c:pt>
                <c:pt idx="37">
                  <c:v>2809.6059505401818</c:v>
                </c:pt>
                <c:pt idx="38">
                  <c:v>2959.6641776302263</c:v>
                </c:pt>
                <c:pt idx="39">
                  <c:v>3098.856563821309</c:v>
                </c:pt>
                <c:pt idx="40">
                  <c:v>3226.4490728031069</c:v>
                </c:pt>
                <c:pt idx="41">
                  <c:v>3341.8012604005025</c:v>
                </c:pt>
                <c:pt idx="42">
                  <c:v>3444.3859214986642</c:v>
                </c:pt>
                <c:pt idx="43">
                  <c:v>3504.4338635888466</c:v>
                </c:pt>
                <c:pt idx="44">
                  <c:v>3553.779197432566</c:v>
                </c:pt>
                <c:pt idx="45">
                  <c:v>3592.3532811463292</c:v>
                </c:pt>
                <c:pt idx="46">
                  <c:v>3620.238624224854</c:v>
                </c:pt>
                <c:pt idx="47">
                  <c:v>3637.6815426684893</c:v>
                </c:pt>
              </c:numCache>
            </c:numRef>
          </c:val>
          <c:smooth val="0"/>
          <c:extLst>
            <c:ext xmlns:c16="http://schemas.microsoft.com/office/drawing/2014/chart" uri="{C3380CC4-5D6E-409C-BE32-E72D297353CC}">
              <c16:uniqueId val="{00000001-D653-4956-9372-AC0E051DC3A6}"/>
            </c:ext>
          </c:extLst>
        </c:ser>
        <c:dLbls>
          <c:showLegendKey val="0"/>
          <c:showVal val="0"/>
          <c:showCatName val="0"/>
          <c:showSerName val="0"/>
          <c:showPercent val="0"/>
          <c:showBubbleSize val="0"/>
        </c:dLbls>
        <c:smooth val="0"/>
        <c:axId val="1735272416"/>
        <c:axId val="1646231808"/>
      </c:lineChart>
      <c:catAx>
        <c:axId val="1735272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46231808"/>
        <c:crosses val="autoZero"/>
        <c:auto val="1"/>
        <c:lblAlgn val="ctr"/>
        <c:lblOffset val="100"/>
        <c:noMultiLvlLbl val="0"/>
      </c:catAx>
      <c:valAx>
        <c:axId val="1646231808"/>
        <c:scaling>
          <c:orientation val="minMax"/>
          <c:max val="15000"/>
          <c:min val="-1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73527241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大学のみ９月入学政策の純便益（便益ー費用）</a:t>
            </a:r>
            <a:endParaRPr lang="en-US" altLang="ja-JP"/>
          </a:p>
          <a:p>
            <a:pPr>
              <a:defRPr/>
            </a:pPr>
            <a:r>
              <a:rPr lang="ja-JP" altLang="en-US"/>
              <a:t>各年価値と</a:t>
            </a:r>
            <a:r>
              <a:rPr lang="en-US" altLang="ja-JP"/>
              <a:t>2021</a:t>
            </a:r>
            <a:r>
              <a:rPr lang="ja-JP" altLang="en-US"/>
              <a:t>年時点の現在価値</a:t>
            </a:r>
          </a:p>
        </c:rich>
      </c:tx>
      <c:layout>
        <c:manualLayout>
          <c:xMode val="edge"/>
          <c:yMode val="edge"/>
          <c:x val="0.29385665529010241"/>
          <c:y val="1.67101827676240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第５近似推計!$ER$6</c:f>
              <c:strCache>
                <c:ptCount val="1"/>
                <c:pt idx="0">
                  <c:v>各年期待費用便益（億円）</c:v>
                </c:pt>
              </c:strCache>
            </c:strRef>
          </c:tx>
          <c:spPr>
            <a:ln w="28575" cap="rnd">
              <a:solidFill>
                <a:schemeClr val="accent1"/>
              </a:solidFill>
              <a:round/>
            </a:ln>
            <a:effectLst/>
          </c:spPr>
          <c:marker>
            <c:symbol val="none"/>
          </c:marker>
          <c:cat>
            <c:numRef>
              <c:f>第１近似推計!$A$9:$A$56</c:f>
              <c:numCache>
                <c:formatCode>General</c:formatCode>
                <c:ptCount val="48"/>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pt idx="30">
                  <c:v>2051</c:v>
                </c:pt>
                <c:pt idx="31">
                  <c:v>2052</c:v>
                </c:pt>
                <c:pt idx="32">
                  <c:v>2053</c:v>
                </c:pt>
                <c:pt idx="33">
                  <c:v>2054</c:v>
                </c:pt>
                <c:pt idx="34">
                  <c:v>2055</c:v>
                </c:pt>
                <c:pt idx="35">
                  <c:v>2056</c:v>
                </c:pt>
                <c:pt idx="36">
                  <c:v>2057</c:v>
                </c:pt>
                <c:pt idx="37">
                  <c:v>2058</c:v>
                </c:pt>
                <c:pt idx="38">
                  <c:v>2059</c:v>
                </c:pt>
                <c:pt idx="39">
                  <c:v>2060</c:v>
                </c:pt>
                <c:pt idx="40">
                  <c:v>2061</c:v>
                </c:pt>
                <c:pt idx="41">
                  <c:v>2062</c:v>
                </c:pt>
                <c:pt idx="42">
                  <c:v>2063</c:v>
                </c:pt>
                <c:pt idx="43">
                  <c:v>2064</c:v>
                </c:pt>
                <c:pt idx="44">
                  <c:v>2065</c:v>
                </c:pt>
                <c:pt idx="45">
                  <c:v>2066</c:v>
                </c:pt>
                <c:pt idx="46">
                  <c:v>2067</c:v>
                </c:pt>
                <c:pt idx="47">
                  <c:v>2068</c:v>
                </c:pt>
              </c:numCache>
            </c:numRef>
          </c:cat>
          <c:val>
            <c:numRef>
              <c:f>第５近似推計!$ER$9:$ER$56</c:f>
              <c:numCache>
                <c:formatCode>0.0</c:formatCode>
                <c:ptCount val="48"/>
                <c:pt idx="0" formatCode="General">
                  <c:v>-2629.5</c:v>
                </c:pt>
                <c:pt idx="1">
                  <c:v>0</c:v>
                </c:pt>
                <c:pt idx="2">
                  <c:v>-426.42732000000001</c:v>
                </c:pt>
                <c:pt idx="3">
                  <c:v>-426.42732000000001</c:v>
                </c:pt>
                <c:pt idx="4">
                  <c:v>-4940.2682293708513</c:v>
                </c:pt>
                <c:pt idx="5">
                  <c:v>-4924.3476162720517</c:v>
                </c:pt>
                <c:pt idx="6">
                  <c:v>-5395.2997199467081</c:v>
                </c:pt>
                <c:pt idx="7">
                  <c:v>-5177.8656412040091</c:v>
                </c:pt>
                <c:pt idx="8">
                  <c:v>-4930.4141638972087</c:v>
                </c:pt>
                <c:pt idx="9">
                  <c:v>-4665.6030121412305</c:v>
                </c:pt>
                <c:pt idx="10">
                  <c:v>-4387.1727835847387</c:v>
                </c:pt>
                <c:pt idx="11">
                  <c:v>-4097.896206799096</c:v>
                </c:pt>
                <c:pt idx="12">
                  <c:v>-3799.7048812027788</c:v>
                </c:pt>
                <c:pt idx="13">
                  <c:v>-3511.5930057520468</c:v>
                </c:pt>
                <c:pt idx="14">
                  <c:v>-3216.7931291987397</c:v>
                </c:pt>
                <c:pt idx="15">
                  <c:v>-2915.4022427793493</c:v>
                </c:pt>
                <c:pt idx="16">
                  <c:v>-2607.1407400365292</c:v>
                </c:pt>
                <c:pt idx="17">
                  <c:v>-2291.4408608156632</c:v>
                </c:pt>
                <c:pt idx="18">
                  <c:v>-1977.838708393469</c:v>
                </c:pt>
                <c:pt idx="19">
                  <c:v>-1655.4132688830919</c:v>
                </c:pt>
                <c:pt idx="20">
                  <c:v>-1323.2321551960331</c:v>
                </c:pt>
                <c:pt idx="21">
                  <c:v>-980.36664326997743</c:v>
                </c:pt>
                <c:pt idx="22">
                  <c:v>-625.9473351691895</c:v>
                </c:pt>
                <c:pt idx="23">
                  <c:v>-254.30189789204451</c:v>
                </c:pt>
                <c:pt idx="24">
                  <c:v>130.43850448416742</c:v>
                </c:pt>
                <c:pt idx="25">
                  <c:v>528.69676455717854</c:v>
                </c:pt>
                <c:pt idx="26">
                  <c:v>940.67068381384161</c:v>
                </c:pt>
                <c:pt idx="27">
                  <c:v>1366.3068960758355</c:v>
                </c:pt>
                <c:pt idx="28">
                  <c:v>1814.6250621113059</c:v>
                </c:pt>
                <c:pt idx="29">
                  <c:v>2275.9492178394667</c:v>
                </c:pt>
                <c:pt idx="30">
                  <c:v>2749.3572187301888</c:v>
                </c:pt>
                <c:pt idx="31">
                  <c:v>3233.625672697628</c:v>
                </c:pt>
                <c:pt idx="32">
                  <c:v>3727.2342895948132</c:v>
                </c:pt>
                <c:pt idx="33">
                  <c:v>4217.4282918969202</c:v>
                </c:pt>
                <c:pt idx="34">
                  <c:v>4712.9603575453002</c:v>
                </c:pt>
                <c:pt idx="35">
                  <c:v>5211.5583435138033</c:v>
                </c:pt>
                <c:pt idx="36">
                  <c:v>5710.7373559528114</c:v>
                </c:pt>
                <c:pt idx="37">
                  <c:v>6207.8343262614089</c:v>
                </c:pt>
                <c:pt idx="38">
                  <c:v>6681.014315016133</c:v>
                </c:pt>
                <c:pt idx="39">
                  <c:v>7146.7189441100618</c:v>
                </c:pt>
                <c:pt idx="40">
                  <c:v>7602.1302327529811</c:v>
                </c:pt>
                <c:pt idx="41">
                  <c:v>8044.4502754030182</c:v>
                </c:pt>
                <c:pt idx="42">
                  <c:v>8470.9637015874541</c:v>
                </c:pt>
                <c:pt idx="43">
                  <c:v>8805.2997723394947</c:v>
                </c:pt>
                <c:pt idx="44">
                  <c:v>9122.6703268452693</c:v>
                </c:pt>
                <c:pt idx="45">
                  <c:v>9421.4086566497626</c:v>
                </c:pt>
                <c:pt idx="46">
                  <c:v>9700.1681330529573</c:v>
                </c:pt>
                <c:pt idx="47">
                  <c:v>9957.9972771152807</c:v>
                </c:pt>
              </c:numCache>
            </c:numRef>
          </c:val>
          <c:smooth val="0"/>
          <c:extLst>
            <c:ext xmlns:c16="http://schemas.microsoft.com/office/drawing/2014/chart" uri="{C3380CC4-5D6E-409C-BE32-E72D297353CC}">
              <c16:uniqueId val="{00000000-4CFF-4488-B734-1695326A5139}"/>
            </c:ext>
          </c:extLst>
        </c:ser>
        <c:ser>
          <c:idx val="1"/>
          <c:order val="1"/>
          <c:tx>
            <c:strRef>
              <c:f>第５近似推計!$ES$6</c:f>
              <c:strCache>
                <c:ptCount val="1"/>
                <c:pt idx="0">
                  <c:v>費用便益現在価値（億円）</c:v>
                </c:pt>
              </c:strCache>
            </c:strRef>
          </c:tx>
          <c:spPr>
            <a:ln w="28575" cap="rnd">
              <a:solidFill>
                <a:schemeClr val="accent2"/>
              </a:solidFill>
              <a:round/>
            </a:ln>
            <a:effectLst/>
          </c:spPr>
          <c:marker>
            <c:symbol val="none"/>
          </c:marker>
          <c:val>
            <c:numRef>
              <c:f>第５近似推計!$ES$9:$ES$56</c:f>
              <c:numCache>
                <c:formatCode>General</c:formatCode>
                <c:ptCount val="48"/>
                <c:pt idx="0">
                  <c:v>-2629.5</c:v>
                </c:pt>
                <c:pt idx="1">
                  <c:v>0</c:v>
                </c:pt>
                <c:pt idx="2">
                  <c:v>-408.15750240828822</c:v>
                </c:pt>
                <c:pt idx="3">
                  <c:v>-399.31825550415647</c:v>
                </c:pt>
                <c:pt idx="4">
                  <c:v>-4526.0156881513867</c:v>
                </c:pt>
                <c:pt idx="5">
                  <c:v>-4413.7284464730365</c:v>
                </c:pt>
                <c:pt idx="6">
                  <c:v>-4731.1189154111871</c:v>
                </c:pt>
                <c:pt idx="7">
                  <c:v>-4442.1216390563732</c:v>
                </c:pt>
                <c:pt idx="8">
                  <c:v>-4138.2283686030614</c:v>
                </c:pt>
                <c:pt idx="9">
                  <c:v>-3831.1593437050296</c:v>
                </c:pt>
                <c:pt idx="10">
                  <c:v>-3524.5084242740404</c:v>
                </c:pt>
                <c:pt idx="11">
                  <c:v>-3220.8177403794803</c:v>
                </c:pt>
                <c:pt idx="12">
                  <c:v>-2921.7728126409565</c:v>
                </c:pt>
                <c:pt idx="13">
                  <c:v>-2641.7525396061656</c:v>
                </c:pt>
                <c:pt idx="14">
                  <c:v>-2367.5680584012625</c:v>
                </c:pt>
                <c:pt idx="15">
                  <c:v>-2099.2743752807528</c:v>
                </c:pt>
                <c:pt idx="16">
                  <c:v>-1836.6507419076161</c:v>
                </c:pt>
                <c:pt idx="17">
                  <c:v>-1579.2909147857472</c:v>
                </c:pt>
                <c:pt idx="18">
                  <c:v>-1333.6311703826889</c:v>
                </c:pt>
                <c:pt idx="19">
                  <c:v>-1092.0503908332303</c:v>
                </c:pt>
                <c:pt idx="20">
                  <c:v>-854.01141173239466</c:v>
                </c:pt>
                <c:pt idx="21">
                  <c:v>-619.02406885209655</c:v>
                </c:pt>
                <c:pt idx="22">
                  <c:v>-386.67686221996127</c:v>
                </c:pt>
                <c:pt idx="23">
                  <c:v>-153.692039480586</c:v>
                </c:pt>
                <c:pt idx="24">
                  <c:v>77.125672614381287</c:v>
                </c:pt>
                <c:pt idx="25">
                  <c:v>305.83781887013095</c:v>
                </c:pt>
                <c:pt idx="26">
                  <c:v>532.3699407289995</c:v>
                </c:pt>
                <c:pt idx="27">
                  <c:v>756.51154174694761</c:v>
                </c:pt>
                <c:pt idx="28">
                  <c:v>982.98204244127407</c:v>
                </c:pt>
                <c:pt idx="29">
                  <c:v>1206.1814034090598</c:v>
                </c:pt>
                <c:pt idx="30">
                  <c:v>1425.5176953109287</c:v>
                </c:pt>
                <c:pt idx="31">
                  <c:v>1640.2972912216937</c:v>
                </c:pt>
                <c:pt idx="32">
                  <c:v>1849.7408929635683</c:v>
                </c:pt>
                <c:pt idx="33">
                  <c:v>2047.6856812863757</c:v>
                </c:pt>
                <c:pt idx="34">
                  <c:v>2238.7250279239838</c:v>
                </c:pt>
                <c:pt idx="35">
                  <c:v>2421.9543504990097</c:v>
                </c:pt>
                <c:pt idx="36">
                  <c:v>2596.4616799788319</c:v>
                </c:pt>
                <c:pt idx="37">
                  <c:v>2761.3485579136013</c:v>
                </c:pt>
                <c:pt idx="38">
                  <c:v>2907.4676795141258</c:v>
                </c:pt>
                <c:pt idx="39">
                  <c:v>3042.7801743653044</c:v>
                </c:pt>
                <c:pt idx="40">
                  <c:v>3166.5807071167646</c:v>
                </c:pt>
                <c:pt idx="41">
                  <c:v>3278.2570898239856</c:v>
                </c:pt>
                <c:pt idx="42">
                  <c:v>3377.3093297943306</c:v>
                </c:pt>
                <c:pt idx="43">
                  <c:v>3434.5792854485094</c:v>
                </c:pt>
                <c:pt idx="44">
                  <c:v>3481.3105201247417</c:v>
                </c:pt>
                <c:pt idx="45">
                  <c:v>3517.4505858172183</c:v>
                </c:pt>
                <c:pt idx="46">
                  <c:v>3543.0950770634158</c:v>
                </c:pt>
                <c:pt idx="47">
                  <c:v>3558.4996642115348</c:v>
                </c:pt>
              </c:numCache>
            </c:numRef>
          </c:val>
          <c:smooth val="0"/>
          <c:extLst>
            <c:ext xmlns:c16="http://schemas.microsoft.com/office/drawing/2014/chart" uri="{C3380CC4-5D6E-409C-BE32-E72D297353CC}">
              <c16:uniqueId val="{00000001-4CFF-4488-B734-1695326A5139}"/>
            </c:ext>
          </c:extLst>
        </c:ser>
        <c:dLbls>
          <c:showLegendKey val="0"/>
          <c:showVal val="0"/>
          <c:showCatName val="0"/>
          <c:showSerName val="0"/>
          <c:showPercent val="0"/>
          <c:showBubbleSize val="0"/>
        </c:dLbls>
        <c:smooth val="0"/>
        <c:axId val="1735272416"/>
        <c:axId val="1646231808"/>
      </c:lineChart>
      <c:catAx>
        <c:axId val="1735272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46231808"/>
        <c:crosses val="autoZero"/>
        <c:auto val="1"/>
        <c:lblAlgn val="ctr"/>
        <c:lblOffset val="100"/>
        <c:noMultiLvlLbl val="0"/>
      </c:catAx>
      <c:valAx>
        <c:axId val="1646231808"/>
        <c:scaling>
          <c:orientation val="minMax"/>
          <c:max val="25000"/>
          <c:min val="-15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73527241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大学のみ９月入学政策の純便益（便益ー費用）</a:t>
            </a:r>
            <a:endParaRPr lang="en-US" altLang="ja-JP"/>
          </a:p>
          <a:p>
            <a:pPr>
              <a:defRPr/>
            </a:pPr>
            <a:r>
              <a:rPr lang="ja-JP" altLang="en-US"/>
              <a:t>各年価値と</a:t>
            </a:r>
            <a:r>
              <a:rPr lang="en-US" altLang="ja-JP"/>
              <a:t>2021</a:t>
            </a:r>
            <a:r>
              <a:rPr lang="ja-JP" altLang="en-US"/>
              <a:t>年時点の現在価値</a:t>
            </a:r>
          </a:p>
        </c:rich>
      </c:tx>
      <c:layout>
        <c:manualLayout>
          <c:xMode val="edge"/>
          <c:yMode val="edge"/>
          <c:x val="0.29385665529010241"/>
          <c:y val="1.67101827676240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第４近似推計!$ER$6</c:f>
              <c:strCache>
                <c:ptCount val="1"/>
                <c:pt idx="0">
                  <c:v>各年期待費用便益（億円）</c:v>
                </c:pt>
              </c:strCache>
            </c:strRef>
          </c:tx>
          <c:spPr>
            <a:ln w="28575" cap="rnd">
              <a:solidFill>
                <a:schemeClr val="accent1"/>
              </a:solidFill>
              <a:round/>
            </a:ln>
            <a:effectLst/>
          </c:spPr>
          <c:marker>
            <c:symbol val="none"/>
          </c:marker>
          <c:cat>
            <c:numRef>
              <c:f>第１近似推計!$A$9:$A$56</c:f>
              <c:numCache>
                <c:formatCode>General</c:formatCode>
                <c:ptCount val="48"/>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pt idx="30">
                  <c:v>2051</c:v>
                </c:pt>
                <c:pt idx="31">
                  <c:v>2052</c:v>
                </c:pt>
                <c:pt idx="32">
                  <c:v>2053</c:v>
                </c:pt>
                <c:pt idx="33">
                  <c:v>2054</c:v>
                </c:pt>
                <c:pt idx="34">
                  <c:v>2055</c:v>
                </c:pt>
                <c:pt idx="35">
                  <c:v>2056</c:v>
                </c:pt>
                <c:pt idx="36">
                  <c:v>2057</c:v>
                </c:pt>
                <c:pt idx="37">
                  <c:v>2058</c:v>
                </c:pt>
                <c:pt idx="38">
                  <c:v>2059</c:v>
                </c:pt>
                <c:pt idx="39">
                  <c:v>2060</c:v>
                </c:pt>
                <c:pt idx="40">
                  <c:v>2061</c:v>
                </c:pt>
                <c:pt idx="41">
                  <c:v>2062</c:v>
                </c:pt>
                <c:pt idx="42">
                  <c:v>2063</c:v>
                </c:pt>
                <c:pt idx="43">
                  <c:v>2064</c:v>
                </c:pt>
                <c:pt idx="44">
                  <c:v>2065</c:v>
                </c:pt>
                <c:pt idx="45">
                  <c:v>2066</c:v>
                </c:pt>
                <c:pt idx="46">
                  <c:v>2067</c:v>
                </c:pt>
                <c:pt idx="47">
                  <c:v>2068</c:v>
                </c:pt>
              </c:numCache>
            </c:numRef>
          </c:cat>
          <c:val>
            <c:numRef>
              <c:f>第４近似推計!$ER$9:$ER$56</c:f>
              <c:numCache>
                <c:formatCode>0.0</c:formatCode>
                <c:ptCount val="48"/>
                <c:pt idx="0" formatCode="General">
                  <c:v>-2629.5</c:v>
                </c:pt>
                <c:pt idx="1">
                  <c:v>0</c:v>
                </c:pt>
                <c:pt idx="2">
                  <c:v>-361.75524595767433</c:v>
                </c:pt>
                <c:pt idx="3">
                  <c:v>-285.35503574207121</c:v>
                </c:pt>
                <c:pt idx="4">
                  <c:v>-4715.044913120325</c:v>
                </c:pt>
                <c:pt idx="5">
                  <c:v>-4612.4250037119255</c:v>
                </c:pt>
                <c:pt idx="6">
                  <c:v>-4931.8086445454846</c:v>
                </c:pt>
                <c:pt idx="7">
                  <c:v>-4551.1243505186549</c:v>
                </c:pt>
                <c:pt idx="8">
                  <c:v>-4135.657384056205</c:v>
                </c:pt>
                <c:pt idx="9">
                  <c:v>-3694.9938360510082</c:v>
                </c:pt>
                <c:pt idx="10">
                  <c:v>-3234.2530844202565</c:v>
                </c:pt>
                <c:pt idx="11">
                  <c:v>-2757.2170233676006</c:v>
                </c:pt>
                <c:pt idx="12">
                  <c:v>-2266.5059798918828</c:v>
                </c:pt>
                <c:pt idx="13">
                  <c:v>-1792.9741010084554</c:v>
                </c:pt>
                <c:pt idx="14">
                  <c:v>-1308.8363078078555</c:v>
                </c:pt>
                <c:pt idx="15">
                  <c:v>-814.18747866046579</c:v>
                </c:pt>
                <c:pt idx="16">
                  <c:v>-308.60607649404756</c:v>
                </c:pt>
                <c:pt idx="17">
                  <c:v>208.72272921283638</c:v>
                </c:pt>
                <c:pt idx="18">
                  <c:v>724.90332212483099</c:v>
                </c:pt>
                <c:pt idx="19">
                  <c:v>1254.7940770504929</c:v>
                </c:pt>
                <c:pt idx="20">
                  <c:v>1799.6939086916291</c:v>
                </c:pt>
                <c:pt idx="21">
                  <c:v>2360.887809425918</c:v>
                </c:pt>
                <c:pt idx="22">
                  <c:v>2939.5688150279948</c:v>
                </c:pt>
                <c:pt idx="23">
                  <c:v>3544.7669542065214</c:v>
                </c:pt>
                <c:pt idx="24">
                  <c:v>4169.5503274064376</c:v>
                </c:pt>
                <c:pt idx="25">
                  <c:v>4814.4574356322082</c:v>
                </c:pt>
                <c:pt idx="26">
                  <c:v>5479.7008012870265</c:v>
                </c:pt>
                <c:pt idx="27">
                  <c:v>6165.1296524463596</c:v>
                </c:pt>
                <c:pt idx="28">
                  <c:v>6883.6109976838979</c:v>
                </c:pt>
                <c:pt idx="29">
                  <c:v>7621.1658560073483</c:v>
                </c:pt>
                <c:pt idx="30">
                  <c:v>8376.3857137701525</c:v>
                </c:pt>
                <c:pt idx="31">
                  <c:v>9147.4240880884445</c:v>
                </c:pt>
                <c:pt idx="32">
                  <c:v>9932.0010940107841</c:v>
                </c:pt>
                <c:pt idx="33">
                  <c:v>10710.039603135709</c:v>
                </c:pt>
                <c:pt idx="34">
                  <c:v>11495.648628318091</c:v>
                </c:pt>
                <c:pt idx="35">
                  <c:v>12285.436578302675</c:v>
                </c:pt>
                <c:pt idx="36">
                  <c:v>13075.689281132416</c:v>
                </c:pt>
                <c:pt idx="37">
                  <c:v>13862.416193306233</c:v>
                </c:pt>
                <c:pt idx="38">
                  <c:v>14608.937635201057</c:v>
                </c:pt>
                <c:pt idx="39">
                  <c:v>15343.848192587486</c:v>
                </c:pt>
                <c:pt idx="40">
                  <c:v>16062.869106937027</c:v>
                </c:pt>
                <c:pt idx="41">
                  <c:v>16761.714802080358</c:v>
                </c:pt>
                <c:pt idx="42">
                  <c:v>17436.177539077675</c:v>
                </c:pt>
                <c:pt idx="43">
                  <c:v>17965.393325118341</c:v>
                </c:pt>
                <c:pt idx="44">
                  <c:v>18468.243333294224</c:v>
                </c:pt>
                <c:pt idx="45">
                  <c:v>18941.953890916906</c:v>
                </c:pt>
                <c:pt idx="46">
                  <c:v>19384.158271372624</c:v>
                </c:pt>
                <c:pt idx="47">
                  <c:v>19792.998940022582</c:v>
                </c:pt>
              </c:numCache>
            </c:numRef>
          </c:val>
          <c:smooth val="0"/>
          <c:extLst>
            <c:ext xmlns:c16="http://schemas.microsoft.com/office/drawing/2014/chart" uri="{C3380CC4-5D6E-409C-BE32-E72D297353CC}">
              <c16:uniqueId val="{00000000-05AD-4AF6-BF7E-107E26A6396C}"/>
            </c:ext>
          </c:extLst>
        </c:ser>
        <c:ser>
          <c:idx val="1"/>
          <c:order val="1"/>
          <c:tx>
            <c:strRef>
              <c:f>第４近似推計!$ES$6</c:f>
              <c:strCache>
                <c:ptCount val="1"/>
                <c:pt idx="0">
                  <c:v>費用便益現在価値（億円）</c:v>
                </c:pt>
              </c:strCache>
            </c:strRef>
          </c:tx>
          <c:spPr>
            <a:ln w="28575" cap="rnd">
              <a:solidFill>
                <a:schemeClr val="accent2"/>
              </a:solidFill>
              <a:round/>
            </a:ln>
            <a:effectLst/>
          </c:spPr>
          <c:marker>
            <c:symbol val="none"/>
          </c:marker>
          <c:val>
            <c:numRef>
              <c:f>第４近似推計!$ES$9:$ES$56</c:f>
              <c:numCache>
                <c:formatCode>General</c:formatCode>
                <c:ptCount val="48"/>
                <c:pt idx="0">
                  <c:v>-2629.5</c:v>
                </c:pt>
                <c:pt idx="1">
                  <c:v>0</c:v>
                </c:pt>
                <c:pt idx="2">
                  <c:v>-314.62308832825278</c:v>
                </c:pt>
                <c:pt idx="3">
                  <c:v>-231.44572805766924</c:v>
                </c:pt>
                <c:pt idx="4">
                  <c:v>-3566.4598402268525</c:v>
                </c:pt>
                <c:pt idx="5">
                  <c:v>-3253.6340010589142</c:v>
                </c:pt>
                <c:pt idx="6">
                  <c:v>-3244.3931340239724</c:v>
                </c:pt>
                <c:pt idx="7">
                  <c:v>-2792.118422108199</c:v>
                </c:pt>
                <c:pt idx="8">
                  <c:v>-2366.1788107172729</c:v>
                </c:pt>
                <c:pt idx="9">
                  <c:v>-1971.5355043132156</c:v>
                </c:pt>
                <c:pt idx="10">
                  <c:v>-1609.3583632620043</c:v>
                </c:pt>
                <c:pt idx="11">
                  <c:v>-1279.4920372780855</c:v>
                </c:pt>
                <c:pt idx="12">
                  <c:v>-980.86984123407035</c:v>
                </c:pt>
                <c:pt idx="13">
                  <c:v>-723.62973550242123</c:v>
                </c:pt>
                <c:pt idx="14">
                  <c:v>-492.62403640443785</c:v>
                </c:pt>
                <c:pt idx="15">
                  <c:v>-285.78705917099057</c:v>
                </c:pt>
                <c:pt idx="16">
                  <c:v>-101.02072697408276</c:v>
                </c:pt>
                <c:pt idx="17">
                  <c:v>63.718220321799215</c:v>
                </c:pt>
                <c:pt idx="18">
                  <c:v>206.37726774659731</c:v>
                </c:pt>
                <c:pt idx="19">
                  <c:v>333.15175428664406</c:v>
                </c:pt>
                <c:pt idx="20">
                  <c:v>445.61127112978312</c:v>
                </c:pt>
                <c:pt idx="21">
                  <c:v>545.15593705747222</c:v>
                </c:pt>
                <c:pt idx="22">
                  <c:v>633.01923091936862</c:v>
                </c:pt>
                <c:pt idx="23">
                  <c:v>711.88335231094891</c:v>
                </c:pt>
                <c:pt idx="24">
                  <c:v>780.90507415069249</c:v>
                </c:pt>
                <c:pt idx="25">
                  <c:v>840.89980556188323</c:v>
                </c:pt>
                <c:pt idx="26">
                  <c:v>892.56863725221513</c:v>
                </c:pt>
                <c:pt idx="27">
                  <c:v>936.5152783041641</c:v>
                </c:pt>
                <c:pt idx="28">
                  <c:v>975.16217741534695</c:v>
                </c:pt>
                <c:pt idx="29">
                  <c:v>1006.8616923600549</c:v>
                </c:pt>
                <c:pt idx="30">
                  <c:v>1032.031487971765</c:v>
                </c:pt>
                <c:pt idx="31">
                  <c:v>1051.0490180319644</c:v>
                </c:pt>
                <c:pt idx="32">
                  <c:v>1064.262577664565</c:v>
                </c:pt>
                <c:pt idx="33">
                  <c:v>1070.2641676052569</c:v>
                </c:pt>
                <c:pt idx="34">
                  <c:v>1071.3250643388303</c:v>
                </c:pt>
                <c:pt idx="35">
                  <c:v>1067.7418252190971</c:v>
                </c:pt>
                <c:pt idx="36">
                  <c:v>1059.8102821685243</c:v>
                </c:pt>
                <c:pt idx="37">
                  <c:v>1047.8288371758301</c:v>
                </c:pt>
                <c:pt idx="38">
                  <c:v>1029.8119425979901</c:v>
                </c:pt>
                <c:pt idx="39">
                  <c:v>1008.6986926901662</c:v>
                </c:pt>
                <c:pt idx="40">
                  <c:v>984.7775996684062</c:v>
                </c:pt>
                <c:pt idx="41">
                  <c:v>958.34385813206666</c:v>
                </c:pt>
                <c:pt idx="42">
                  <c:v>929.69838260809388</c:v>
                </c:pt>
                <c:pt idx="43">
                  <c:v>893.33715838498551</c:v>
                </c:pt>
                <c:pt idx="44">
                  <c:v>856.43051517774768</c:v>
                </c:pt>
                <c:pt idx="45">
                  <c:v>819.17972749807632</c:v>
                </c:pt>
                <c:pt idx="46">
                  <c:v>781.78843965906583</c:v>
                </c:pt>
                <c:pt idx="47">
                  <c:v>744.46069683134476</c:v>
                </c:pt>
              </c:numCache>
            </c:numRef>
          </c:val>
          <c:smooth val="0"/>
          <c:extLst>
            <c:ext xmlns:c16="http://schemas.microsoft.com/office/drawing/2014/chart" uri="{C3380CC4-5D6E-409C-BE32-E72D297353CC}">
              <c16:uniqueId val="{00000001-05AD-4AF6-BF7E-107E26A6396C}"/>
            </c:ext>
          </c:extLst>
        </c:ser>
        <c:dLbls>
          <c:showLegendKey val="0"/>
          <c:showVal val="0"/>
          <c:showCatName val="0"/>
          <c:showSerName val="0"/>
          <c:showPercent val="0"/>
          <c:showBubbleSize val="0"/>
        </c:dLbls>
        <c:smooth val="0"/>
        <c:axId val="1735272416"/>
        <c:axId val="1646231808"/>
      </c:lineChart>
      <c:catAx>
        <c:axId val="1735272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46231808"/>
        <c:crosses val="autoZero"/>
        <c:auto val="1"/>
        <c:lblAlgn val="ctr"/>
        <c:lblOffset val="100"/>
        <c:noMultiLvlLbl val="0"/>
      </c:catAx>
      <c:valAx>
        <c:axId val="16462318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73527241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8.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8A30A23-A147-46B4-AF70-5350747025FF}">
  <sheetPr/>
  <sheetViews>
    <sheetView zoomScale="12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59E9A64-D9FC-46B4-8FC9-FD0FD3324513}">
  <sheetPr/>
  <sheetViews>
    <sheetView zoomScale="120"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AA1F5CA-4405-4864-BF09-6D33F5F204BD}">
  <sheetPr/>
  <sheetViews>
    <sheetView zoomScale="9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9</xdr:col>
      <xdr:colOff>266700</xdr:colOff>
      <xdr:row>1</xdr:row>
      <xdr:rowOff>0</xdr:rowOff>
    </xdr:from>
    <xdr:to>
      <xdr:col>15</xdr:col>
      <xdr:colOff>266700</xdr:colOff>
      <xdr:row>11</xdr:row>
      <xdr:rowOff>0</xdr:rowOff>
    </xdr:to>
    <xdr:graphicFrame macro="">
      <xdr:nvGraphicFramePr>
        <xdr:cNvPr id="2" name="グラフ 1">
          <a:extLst>
            <a:ext uri="{FF2B5EF4-FFF2-40B4-BE49-F238E27FC236}">
              <a16:creationId xmlns:a16="http://schemas.microsoft.com/office/drawing/2014/main" id="{BF0371DF-0E33-49B5-A096-FE80B972A5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295275</xdr:colOff>
      <xdr:row>12</xdr:row>
      <xdr:rowOff>133350</xdr:rowOff>
    </xdr:from>
    <xdr:to>
      <xdr:col>15</xdr:col>
      <xdr:colOff>295275</xdr:colOff>
      <xdr:row>22</xdr:row>
      <xdr:rowOff>133350</xdr:rowOff>
    </xdr:to>
    <xdr:graphicFrame macro="">
      <xdr:nvGraphicFramePr>
        <xdr:cNvPr id="7" name="グラフ 6">
          <a:extLst>
            <a:ext uri="{FF2B5EF4-FFF2-40B4-BE49-F238E27FC236}">
              <a16:creationId xmlns:a16="http://schemas.microsoft.com/office/drawing/2014/main" id="{6CE8D182-F610-4943-B132-AC91B36C8D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266700</xdr:colOff>
      <xdr:row>1</xdr:row>
      <xdr:rowOff>0</xdr:rowOff>
    </xdr:from>
    <xdr:to>
      <xdr:col>15</xdr:col>
      <xdr:colOff>266700</xdr:colOff>
      <xdr:row>11</xdr:row>
      <xdr:rowOff>0</xdr:rowOff>
    </xdr:to>
    <xdr:graphicFrame macro="">
      <xdr:nvGraphicFramePr>
        <xdr:cNvPr id="2" name="グラフ 1">
          <a:extLst>
            <a:ext uri="{FF2B5EF4-FFF2-40B4-BE49-F238E27FC236}">
              <a16:creationId xmlns:a16="http://schemas.microsoft.com/office/drawing/2014/main" id="{9F4892CC-5EDA-4C6A-A001-E9E57950D5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323850</xdr:colOff>
      <xdr:row>12</xdr:row>
      <xdr:rowOff>142875</xdr:rowOff>
    </xdr:from>
    <xdr:to>
      <xdr:col>15</xdr:col>
      <xdr:colOff>323850</xdr:colOff>
      <xdr:row>22</xdr:row>
      <xdr:rowOff>142875</xdr:rowOff>
    </xdr:to>
    <xdr:graphicFrame macro="">
      <xdr:nvGraphicFramePr>
        <xdr:cNvPr id="7" name="グラフ 6">
          <a:extLst>
            <a:ext uri="{FF2B5EF4-FFF2-40B4-BE49-F238E27FC236}">
              <a16:creationId xmlns:a16="http://schemas.microsoft.com/office/drawing/2014/main" id="{1F078E52-F217-496C-9431-EA5B4F7C29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266700</xdr:colOff>
      <xdr:row>1</xdr:row>
      <xdr:rowOff>0</xdr:rowOff>
    </xdr:from>
    <xdr:to>
      <xdr:col>15</xdr:col>
      <xdr:colOff>266700</xdr:colOff>
      <xdr:row>11</xdr:row>
      <xdr:rowOff>0</xdr:rowOff>
    </xdr:to>
    <xdr:graphicFrame macro="">
      <xdr:nvGraphicFramePr>
        <xdr:cNvPr id="2" name="グラフ 1">
          <a:extLst>
            <a:ext uri="{FF2B5EF4-FFF2-40B4-BE49-F238E27FC236}">
              <a16:creationId xmlns:a16="http://schemas.microsoft.com/office/drawing/2014/main" id="{B53CE7E9-FE86-45F1-82D8-682F6A1DFC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238125</xdr:colOff>
      <xdr:row>12</xdr:row>
      <xdr:rowOff>114300</xdr:rowOff>
    </xdr:from>
    <xdr:to>
      <xdr:col>15</xdr:col>
      <xdr:colOff>238125</xdr:colOff>
      <xdr:row>22</xdr:row>
      <xdr:rowOff>114300</xdr:rowOff>
    </xdr:to>
    <xdr:graphicFrame macro="">
      <xdr:nvGraphicFramePr>
        <xdr:cNvPr id="7" name="グラフ 6">
          <a:extLst>
            <a:ext uri="{FF2B5EF4-FFF2-40B4-BE49-F238E27FC236}">
              <a16:creationId xmlns:a16="http://schemas.microsoft.com/office/drawing/2014/main" id="{B794C375-CCE6-4931-A23C-80944E989E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19050</xdr:colOff>
      <xdr:row>15</xdr:row>
      <xdr:rowOff>180975</xdr:rowOff>
    </xdr:from>
    <xdr:to>
      <xdr:col>16</xdr:col>
      <xdr:colOff>332650</xdr:colOff>
      <xdr:row>31</xdr:row>
      <xdr:rowOff>132880</xdr:rowOff>
    </xdr:to>
    <xdr:pic>
      <xdr:nvPicPr>
        <xdr:cNvPr id="3" name="図 2">
          <a:extLst>
            <a:ext uri="{FF2B5EF4-FFF2-40B4-BE49-F238E27FC236}">
              <a16:creationId xmlns:a16="http://schemas.microsoft.com/office/drawing/2014/main" id="{31FCB250-D27B-43B8-B0D1-F69775588F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53350" y="3752850"/>
          <a:ext cx="5800000" cy="3761905"/>
        </a:xfrm>
        <a:prstGeom prst="rect">
          <a:avLst/>
        </a:prstGeom>
      </xdr:spPr>
    </xdr:pic>
    <xdr:clientData/>
  </xdr:twoCellAnchor>
  <xdr:twoCellAnchor editAs="oneCell">
    <xdr:from>
      <xdr:col>8</xdr:col>
      <xdr:colOff>28575</xdr:colOff>
      <xdr:row>0</xdr:row>
      <xdr:rowOff>0</xdr:rowOff>
    </xdr:from>
    <xdr:to>
      <xdr:col>16</xdr:col>
      <xdr:colOff>323850</xdr:colOff>
      <xdr:row>16</xdr:row>
      <xdr:rowOff>39149</xdr:rowOff>
    </xdr:to>
    <xdr:pic>
      <xdr:nvPicPr>
        <xdr:cNvPr id="5" name="図 4">
          <a:extLst>
            <a:ext uri="{FF2B5EF4-FFF2-40B4-BE49-F238E27FC236}">
              <a16:creationId xmlns:a16="http://schemas.microsoft.com/office/drawing/2014/main" id="{F7A51A69-4E24-4AB8-97C2-4052434A7B3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62875" y="0"/>
          <a:ext cx="5781675" cy="38491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14</xdr:col>
      <xdr:colOff>523873</xdr:colOff>
      <xdr:row>7</xdr:row>
      <xdr:rowOff>66675</xdr:rowOff>
    </xdr:from>
    <xdr:to>
      <xdr:col>21</xdr:col>
      <xdr:colOff>123825</xdr:colOff>
      <xdr:row>24</xdr:row>
      <xdr:rowOff>57150</xdr:rowOff>
    </xdr:to>
    <xdr:graphicFrame macro="">
      <xdr:nvGraphicFramePr>
        <xdr:cNvPr id="2" name="グラフ 1">
          <a:extLst>
            <a:ext uri="{FF2B5EF4-FFF2-40B4-BE49-F238E27FC236}">
              <a16:creationId xmlns:a16="http://schemas.microsoft.com/office/drawing/2014/main" id="{9291A644-288F-4E40-85BE-38B0815CCC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absoluteAnchor>
    <xdr:pos x="0" y="0"/>
    <xdr:ext cx="9302750" cy="6080125"/>
    <xdr:graphicFrame macro="">
      <xdr:nvGraphicFramePr>
        <xdr:cNvPr id="2" name="グラフ 1">
          <a:extLst>
            <a:ext uri="{FF2B5EF4-FFF2-40B4-BE49-F238E27FC236}">
              <a16:creationId xmlns:a16="http://schemas.microsoft.com/office/drawing/2014/main" id="{4D36953C-01FC-4170-B19F-32EFE51923C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302750" cy="6080125"/>
    <xdr:graphicFrame macro="">
      <xdr:nvGraphicFramePr>
        <xdr:cNvPr id="2" name="グラフ 1">
          <a:extLst>
            <a:ext uri="{FF2B5EF4-FFF2-40B4-BE49-F238E27FC236}">
              <a16:creationId xmlns:a16="http://schemas.microsoft.com/office/drawing/2014/main" id="{67BE4CA7-A2A8-422D-9210-B238F2AECA9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303712" cy="6080606"/>
    <xdr:graphicFrame macro="">
      <xdr:nvGraphicFramePr>
        <xdr:cNvPr id="2" name="グラフ 1">
          <a:extLst>
            <a:ext uri="{FF2B5EF4-FFF2-40B4-BE49-F238E27FC236}">
              <a16:creationId xmlns:a16="http://schemas.microsoft.com/office/drawing/2014/main" id="{C9AE66AC-B35A-4D1C-AEDC-9167E0502E9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synodos.jp/education/23807" TargetMode="External"/><Relationship Id="rId1" Type="http://schemas.openxmlformats.org/officeDocument/2006/relationships/hyperlink" Target="https://www.akabayashi.info/media/column/synodos202009/"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mext.go.jp/b_menu/houdou/2020/1414952_00001.htm"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3" Type="http://schemas.openxmlformats.org/officeDocument/2006/relationships/hyperlink" Target="https://keio.pure.elsevier.com/ja/publications/returns-to-education-using-a-sample-of-twins-evidence-from-japans" TargetMode="External"/><Relationship Id="rId2" Type="http://schemas.openxmlformats.org/officeDocument/2006/relationships/hyperlink" Target="http://www.asahi-net.or.jp/~vr5s-aizw/September_enrollment_simulation_200525.pdf" TargetMode="External"/><Relationship Id="rId1" Type="http://schemas.openxmlformats.org/officeDocument/2006/relationships/hyperlink" Target="http://www.shugiin.go.jp/internet/itdb_kaigiroku.nsf/html/kaigiroku/009620120200515007.ht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e-stat.go.jp/stat-search/files?page=1&amp;layout=datalist&amp;toukei=00450091&amp;tstat=000001011429&amp;cycle=0&amp;tclass1=000001138086&amp;tclass2=000001138089&amp;tclass3=0000011380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403E0-16A0-4BE0-80C0-F218DB8B2231}">
  <dimension ref="A1:A11"/>
  <sheetViews>
    <sheetView workbookViewId="0">
      <selection activeCell="B13" sqref="B13"/>
    </sheetView>
  </sheetViews>
  <sheetFormatPr defaultRowHeight="18.75"/>
  <sheetData>
    <row r="1" spans="1:1">
      <c r="A1" t="s">
        <v>519</v>
      </c>
    </row>
    <row r="2" spans="1:1">
      <c r="A2" t="s">
        <v>520</v>
      </c>
    </row>
    <row r="3" spans="1:1">
      <c r="A3" s="1" t="s">
        <v>525</v>
      </c>
    </row>
    <row r="4" spans="1:1">
      <c r="A4" t="s">
        <v>521</v>
      </c>
    </row>
    <row r="6" spans="1:1">
      <c r="A6" t="s">
        <v>522</v>
      </c>
    </row>
    <row r="7" spans="1:1">
      <c r="A7" t="s">
        <v>526</v>
      </c>
    </row>
    <row r="8" spans="1:1">
      <c r="A8" t="s">
        <v>524</v>
      </c>
    </row>
    <row r="9" spans="1:1">
      <c r="A9" s="1" t="s">
        <v>523</v>
      </c>
    </row>
    <row r="11" spans="1:1">
      <c r="A11" t="s">
        <v>613</v>
      </c>
    </row>
  </sheetData>
  <phoneticPr fontId="1"/>
  <hyperlinks>
    <hyperlink ref="A9" r:id="rId1" xr:uid="{F61C013F-2452-456A-B930-8173B308DE91}"/>
    <hyperlink ref="A3" r:id="rId2" xr:uid="{43E64CBB-135D-443E-B472-24AF18C54B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74E9C-B0F9-4424-9CD2-B44D8C06316F}">
  <sheetPr>
    <tabColor rgb="FFC00000"/>
  </sheetPr>
  <dimension ref="A1:L84"/>
  <sheetViews>
    <sheetView topLeftCell="A16" workbookViewId="0">
      <selection activeCell="A31" sqref="A31"/>
    </sheetView>
  </sheetViews>
  <sheetFormatPr defaultRowHeight="18.75"/>
  <cols>
    <col min="1" max="1" width="129.5" style="102" customWidth="1"/>
  </cols>
  <sheetData>
    <row r="1" spans="1:1">
      <c r="A1" s="103" t="s">
        <v>461</v>
      </c>
    </row>
    <row r="2" spans="1:1">
      <c r="A2" s="19" t="s">
        <v>508</v>
      </c>
    </row>
    <row r="3" spans="1:1">
      <c r="A3" s="19" t="s">
        <v>507</v>
      </c>
    </row>
    <row r="4" spans="1:1">
      <c r="A4" s="103" t="s">
        <v>462</v>
      </c>
    </row>
    <row r="5" spans="1:1">
      <c r="A5" s="102" t="s">
        <v>518</v>
      </c>
    </row>
    <row r="6" spans="1:1">
      <c r="A6" s="102" t="s">
        <v>463</v>
      </c>
    </row>
    <row r="7" spans="1:1">
      <c r="A7" s="102" t="s">
        <v>464</v>
      </c>
    </row>
    <row r="8" spans="1:1">
      <c r="A8" s="102" t="s">
        <v>465</v>
      </c>
    </row>
    <row r="9" spans="1:1">
      <c r="A9" s="102" t="s">
        <v>466</v>
      </c>
    </row>
    <row r="10" spans="1:1">
      <c r="A10" s="102" t="s">
        <v>467</v>
      </c>
    </row>
    <row r="11" spans="1:1" ht="37.5">
      <c r="A11" s="102" t="s">
        <v>468</v>
      </c>
    </row>
    <row r="12" spans="1:1">
      <c r="A12" s="102" t="s">
        <v>469</v>
      </c>
    </row>
    <row r="15" spans="1:1">
      <c r="A15" s="103" t="s">
        <v>470</v>
      </c>
    </row>
    <row r="16" spans="1:1">
      <c r="A16" s="102" t="s">
        <v>617</v>
      </c>
    </row>
    <row r="18" spans="1:1">
      <c r="A18" s="102" t="s">
        <v>663</v>
      </c>
    </row>
    <row r="19" spans="1:1">
      <c r="A19" s="102" t="s">
        <v>471</v>
      </c>
    </row>
    <row r="20" spans="1:1">
      <c r="A20" s="102" t="s">
        <v>664</v>
      </c>
    </row>
    <row r="21" spans="1:1">
      <c r="A21" s="102" t="s">
        <v>472</v>
      </c>
    </row>
    <row r="22" spans="1:1">
      <c r="A22" s="103" t="s">
        <v>486</v>
      </c>
    </row>
    <row r="23" spans="1:1">
      <c r="A23" s="102" t="s">
        <v>505</v>
      </c>
    </row>
    <row r="25" spans="1:1">
      <c r="A25" s="103" t="s">
        <v>509</v>
      </c>
    </row>
    <row r="26" spans="1:1">
      <c r="A26" s="102" t="s">
        <v>665</v>
      </c>
    </row>
    <row r="27" spans="1:1" ht="56.25">
      <c r="A27" s="102" t="s">
        <v>289</v>
      </c>
    </row>
    <row r="28" spans="1:1">
      <c r="A28" s="102" t="s">
        <v>473</v>
      </c>
    </row>
    <row r="29" spans="1:1">
      <c r="A29" s="102" t="s">
        <v>474</v>
      </c>
    </row>
    <row r="31" spans="1:1">
      <c r="A31" s="102" t="s">
        <v>475</v>
      </c>
    </row>
    <row r="32" spans="1:1">
      <c r="A32" s="102" t="s">
        <v>476</v>
      </c>
    </row>
    <row r="33" spans="1:12">
      <c r="A33" s="102" t="s">
        <v>516</v>
      </c>
    </row>
    <row r="34" spans="1:12">
      <c r="A34" s="102" t="s">
        <v>487</v>
      </c>
    </row>
    <row r="35" spans="1:12">
      <c r="A35" s="102" t="s">
        <v>618</v>
      </c>
    </row>
    <row r="36" spans="1:12">
      <c r="A36" s="102" t="s">
        <v>619</v>
      </c>
    </row>
    <row r="37" spans="1:12">
      <c r="A37" s="102" t="s">
        <v>514</v>
      </c>
    </row>
    <row r="38" spans="1:12">
      <c r="A38" s="102" t="s">
        <v>484</v>
      </c>
    </row>
    <row r="39" spans="1:12">
      <c r="A39" s="102" t="s">
        <v>515</v>
      </c>
    </row>
    <row r="40" spans="1:12" ht="93.75">
      <c r="A40" s="102" t="s">
        <v>666</v>
      </c>
      <c r="B40" s="22"/>
      <c r="C40" s="18"/>
      <c r="L40" t="s">
        <v>488</v>
      </c>
    </row>
    <row r="42" spans="1:12">
      <c r="A42" s="103" t="s">
        <v>506</v>
      </c>
    </row>
    <row r="43" spans="1:12">
      <c r="A43" s="102" t="s">
        <v>477</v>
      </c>
    </row>
    <row r="44" spans="1:12">
      <c r="A44" s="102" t="s">
        <v>667</v>
      </c>
    </row>
    <row r="46" spans="1:12">
      <c r="A46" s="103" t="s">
        <v>500</v>
      </c>
    </row>
    <row r="47" spans="1:12">
      <c r="A47" s="103" t="s">
        <v>510</v>
      </c>
    </row>
    <row r="48" spans="1:12">
      <c r="A48" s="102" t="s">
        <v>478</v>
      </c>
    </row>
    <row r="49" spans="1:1">
      <c r="A49" s="102" t="s">
        <v>620</v>
      </c>
    </row>
    <row r="50" spans="1:1">
      <c r="A50" s="102" t="s">
        <v>511</v>
      </c>
    </row>
    <row r="51" spans="1:1">
      <c r="A51" s="102" t="s">
        <v>621</v>
      </c>
    </row>
    <row r="52" spans="1:1">
      <c r="A52" s="102" t="s">
        <v>485</v>
      </c>
    </row>
    <row r="53" spans="1:1">
      <c r="A53" s="102" t="s">
        <v>517</v>
      </c>
    </row>
    <row r="54" spans="1:1">
      <c r="A54" s="102" t="s">
        <v>512</v>
      </c>
    </row>
    <row r="55" spans="1:1">
      <c r="A55" s="102" t="s">
        <v>479</v>
      </c>
    </row>
    <row r="56" spans="1:1">
      <c r="A56" s="102" t="s">
        <v>513</v>
      </c>
    </row>
    <row r="57" spans="1:1">
      <c r="A57" s="102" t="s">
        <v>480</v>
      </c>
    </row>
    <row r="58" spans="1:1">
      <c r="A58" s="102" t="s">
        <v>481</v>
      </c>
    </row>
    <row r="59" spans="1:1" ht="37.5">
      <c r="A59" s="102" t="s">
        <v>631</v>
      </c>
    </row>
    <row r="60" spans="1:1">
      <c r="A60" s="102" t="s">
        <v>482</v>
      </c>
    </row>
    <row r="61" spans="1:1">
      <c r="A61" s="102" t="s">
        <v>483</v>
      </c>
    </row>
    <row r="63" spans="1:1">
      <c r="A63" s="103" t="s">
        <v>501</v>
      </c>
    </row>
    <row r="64" spans="1:1">
      <c r="A64" s="102" t="s">
        <v>682</v>
      </c>
    </row>
    <row r="65" spans="1:3">
      <c r="B65" s="22"/>
      <c r="C65" s="18"/>
    </row>
    <row r="66" spans="1:3">
      <c r="A66" s="103" t="s">
        <v>502</v>
      </c>
      <c r="B66" s="94"/>
    </row>
    <row r="67" spans="1:3" ht="37.5">
      <c r="A67" s="102" t="s">
        <v>681</v>
      </c>
    </row>
    <row r="69" spans="1:3">
      <c r="A69" s="103" t="s">
        <v>503</v>
      </c>
    </row>
    <row r="70" spans="1:3" ht="37.5">
      <c r="A70" s="102" t="s">
        <v>626</v>
      </c>
    </row>
    <row r="72" spans="1:3">
      <c r="A72" s="103" t="s">
        <v>504</v>
      </c>
    </row>
    <row r="73" spans="1:3">
      <c r="A73" s="102" t="s">
        <v>627</v>
      </c>
    </row>
    <row r="74" spans="1:3">
      <c r="A74" s="102" t="s">
        <v>628</v>
      </c>
    </row>
    <row r="75" spans="1:3">
      <c r="A75" s="102" t="s">
        <v>629</v>
      </c>
    </row>
    <row r="76" spans="1:3">
      <c r="A76" s="102" t="s">
        <v>669</v>
      </c>
    </row>
    <row r="77" spans="1:3">
      <c r="A77" s="190" t="s">
        <v>668</v>
      </c>
    </row>
    <row r="79" spans="1:3">
      <c r="A79" s="103" t="s">
        <v>660</v>
      </c>
    </row>
    <row r="80" spans="1:3">
      <c r="A80" s="102" t="s">
        <v>683</v>
      </c>
    </row>
    <row r="83" spans="1:1">
      <c r="A83" s="103" t="s">
        <v>661</v>
      </c>
    </row>
    <row r="84" spans="1:1">
      <c r="A84" s="102" t="s">
        <v>662</v>
      </c>
    </row>
  </sheetData>
  <phoneticPr fontId="1"/>
  <hyperlinks>
    <hyperlink ref="A77" r:id="rId1" xr:uid="{2CA139D3-3A20-4ACD-B4CF-218C3D5EFB5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50413-C9D8-47FF-AD7A-C448888490BE}">
  <sheetPr>
    <tabColor rgb="FFC00000"/>
  </sheetPr>
  <dimension ref="A1:H11"/>
  <sheetViews>
    <sheetView tabSelected="1" workbookViewId="0">
      <selection activeCell="D10" sqref="D10"/>
    </sheetView>
  </sheetViews>
  <sheetFormatPr defaultRowHeight="18.75"/>
  <cols>
    <col min="2" max="2" width="14.375" customWidth="1"/>
    <col min="3" max="4" width="14.625" customWidth="1"/>
    <col min="5" max="5" width="17.625" customWidth="1"/>
    <col min="6" max="6" width="20.875" customWidth="1"/>
    <col min="7" max="7" width="14.625" customWidth="1"/>
  </cols>
  <sheetData>
    <row r="1" spans="1:8">
      <c r="A1" s="240"/>
      <c r="B1" s="240"/>
      <c r="C1" s="240"/>
      <c r="D1" s="240"/>
      <c r="E1" s="240"/>
      <c r="F1" s="240"/>
      <c r="G1" s="240"/>
      <c r="H1" s="240"/>
    </row>
    <row r="2" spans="1:8">
      <c r="A2" s="240"/>
      <c r="B2" s="241" t="s">
        <v>492</v>
      </c>
      <c r="C2" s="240"/>
      <c r="D2" s="240"/>
      <c r="E2" s="240"/>
      <c r="F2" s="240"/>
      <c r="G2" s="240"/>
      <c r="H2" s="240"/>
    </row>
    <row r="3" spans="1:8">
      <c r="A3" s="240"/>
      <c r="B3" s="241" t="s">
        <v>491</v>
      </c>
      <c r="C3" s="240"/>
      <c r="D3" s="240"/>
      <c r="E3" s="240"/>
      <c r="F3" s="240"/>
      <c r="G3" s="240"/>
      <c r="H3" s="240"/>
    </row>
    <row r="4" spans="1:8" ht="56.25">
      <c r="A4" s="240"/>
      <c r="B4" s="242"/>
      <c r="C4" s="243" t="s">
        <v>658</v>
      </c>
      <c r="D4" s="243" t="s">
        <v>632</v>
      </c>
      <c r="E4" s="243" t="s">
        <v>489</v>
      </c>
      <c r="F4" s="243" t="s">
        <v>494</v>
      </c>
      <c r="G4" s="244" t="s">
        <v>493</v>
      </c>
      <c r="H4" s="240"/>
    </row>
    <row r="5" spans="1:8">
      <c r="A5" s="240"/>
      <c r="B5" s="242" t="s">
        <v>495</v>
      </c>
      <c r="C5" s="245">
        <v>0</v>
      </c>
      <c r="D5" s="245">
        <v>0</v>
      </c>
      <c r="E5" s="245" t="s">
        <v>293</v>
      </c>
      <c r="F5" s="245" t="s">
        <v>293</v>
      </c>
      <c r="G5" s="246">
        <f>第１近似推計!EV7</f>
        <v>0.15388181018925939</v>
      </c>
      <c r="H5" s="240"/>
    </row>
    <row r="6" spans="1:8" ht="37.5">
      <c r="A6" s="240"/>
      <c r="B6" s="242" t="s">
        <v>496</v>
      </c>
      <c r="C6" s="243" t="s">
        <v>679</v>
      </c>
      <c r="D6" s="245">
        <v>0</v>
      </c>
      <c r="E6" s="245" t="s">
        <v>293</v>
      </c>
      <c r="F6" s="245" t="s">
        <v>293</v>
      </c>
      <c r="G6" s="246">
        <f>第２近似推計!EV7</f>
        <v>0.13971635483655542</v>
      </c>
      <c r="H6" s="240"/>
    </row>
    <row r="7" spans="1:8" ht="37.5">
      <c r="A7" s="240"/>
      <c r="B7" s="242" t="s">
        <v>497</v>
      </c>
      <c r="C7" s="243" t="s">
        <v>679</v>
      </c>
      <c r="D7" s="247" t="s">
        <v>680</v>
      </c>
      <c r="E7" s="245" t="s">
        <v>293</v>
      </c>
      <c r="F7" s="245" t="s">
        <v>293</v>
      </c>
      <c r="G7" s="246">
        <f>第３近似推計!EV7</f>
        <v>9.2507466140145711E-2</v>
      </c>
      <c r="H7" s="240"/>
    </row>
    <row r="8" spans="1:8" ht="56.25">
      <c r="A8" s="240"/>
      <c r="B8" s="242" t="s">
        <v>498</v>
      </c>
      <c r="C8" s="243" t="s">
        <v>679</v>
      </c>
      <c r="D8" s="247" t="s">
        <v>680</v>
      </c>
      <c r="E8" s="243" t="s">
        <v>610</v>
      </c>
      <c r="F8" s="245" t="s">
        <v>293</v>
      </c>
      <c r="G8" s="246">
        <f>第４近似推計!EV7</f>
        <v>7.2289674403765103E-2</v>
      </c>
      <c r="H8" s="240"/>
    </row>
    <row r="9" spans="1:8" ht="56.25">
      <c r="A9" s="240"/>
      <c r="B9" s="242" t="s">
        <v>499</v>
      </c>
      <c r="C9" s="243" t="s">
        <v>679</v>
      </c>
      <c r="D9" s="247" t="s">
        <v>680</v>
      </c>
      <c r="E9" s="243" t="s">
        <v>611</v>
      </c>
      <c r="F9" s="243" t="s">
        <v>612</v>
      </c>
      <c r="G9" s="246">
        <f>第５近似推計!EV7</f>
        <v>2.2135844736103749E-2</v>
      </c>
      <c r="H9" s="240"/>
    </row>
    <row r="10" spans="1:8" ht="56.25">
      <c r="A10" s="240"/>
      <c r="B10" s="242" t="s">
        <v>652</v>
      </c>
      <c r="C10" s="243" t="s">
        <v>659</v>
      </c>
      <c r="D10" s="247" t="s">
        <v>680</v>
      </c>
      <c r="E10" s="243" t="s">
        <v>611</v>
      </c>
      <c r="F10" s="243" t="s">
        <v>612</v>
      </c>
      <c r="G10" s="246">
        <f>第６近似推計!EV7</f>
        <v>2.1657346523500598E-2</v>
      </c>
      <c r="H10" s="240"/>
    </row>
    <row r="11" spans="1:8">
      <c r="A11" s="240"/>
      <c r="B11" s="240"/>
      <c r="C11" s="240"/>
      <c r="D11" s="240"/>
      <c r="E11" s="240"/>
      <c r="F11" s="240"/>
      <c r="G11" s="240"/>
      <c r="H11" s="240"/>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41828-DF3F-4415-A581-3FC5DA6AF9A3}">
  <dimension ref="A1:I74"/>
  <sheetViews>
    <sheetView workbookViewId="0">
      <selection activeCell="D7" sqref="D7"/>
    </sheetView>
  </sheetViews>
  <sheetFormatPr defaultRowHeight="18.75"/>
  <sheetData>
    <row r="1" spans="1:9">
      <c r="A1" t="s">
        <v>187</v>
      </c>
    </row>
    <row r="2" spans="1:9" ht="19.5" thickBot="1"/>
    <row r="3" spans="1:9">
      <c r="A3" s="12" t="s">
        <v>188</v>
      </c>
      <c r="B3" s="12"/>
    </row>
    <row r="4" spans="1:9">
      <c r="A4" s="9" t="s">
        <v>189</v>
      </c>
      <c r="B4" s="9">
        <v>0.96161837426981611</v>
      </c>
    </row>
    <row r="5" spans="1:9">
      <c r="A5" s="9" t="s">
        <v>190</v>
      </c>
      <c r="B5" s="9">
        <v>0.92470989773332424</v>
      </c>
    </row>
    <row r="6" spans="1:9">
      <c r="A6" s="9" t="s">
        <v>191</v>
      </c>
      <c r="B6" s="9">
        <v>0.91529863494998975</v>
      </c>
    </row>
    <row r="7" spans="1:9">
      <c r="A7" s="9" t="s">
        <v>192</v>
      </c>
      <c r="B7" s="9">
        <v>184.40731769853963</v>
      </c>
    </row>
    <row r="8" spans="1:9" ht="19.5" thickBot="1">
      <c r="A8" s="10" t="s">
        <v>193</v>
      </c>
      <c r="B8" s="10">
        <v>46</v>
      </c>
    </row>
    <row r="10" spans="1:9" ht="19.5" thickBot="1">
      <c r="A10" t="s">
        <v>194</v>
      </c>
    </row>
    <row r="11" spans="1:9">
      <c r="A11" s="11"/>
      <c r="B11" s="11" t="s">
        <v>199</v>
      </c>
      <c r="C11" s="11" t="s">
        <v>200</v>
      </c>
      <c r="D11" s="11" t="s">
        <v>201</v>
      </c>
      <c r="E11" s="11" t="s">
        <v>202</v>
      </c>
      <c r="F11" s="11" t="s">
        <v>203</v>
      </c>
    </row>
    <row r="12" spans="1:9">
      <c r="A12" s="9" t="s">
        <v>195</v>
      </c>
      <c r="B12" s="9">
        <v>5</v>
      </c>
      <c r="C12" s="9">
        <v>16706439.878690936</v>
      </c>
      <c r="D12" s="9">
        <v>3341287.9757381873</v>
      </c>
      <c r="E12" s="9">
        <v>98.255666537205556</v>
      </c>
      <c r="F12" s="9">
        <v>2.2574395421048534E-21</v>
      </c>
    </row>
    <row r="13" spans="1:9">
      <c r="A13" s="9" t="s">
        <v>196</v>
      </c>
      <c r="B13" s="9">
        <v>40</v>
      </c>
      <c r="C13" s="9">
        <v>1360242.3528308051</v>
      </c>
      <c r="D13" s="9">
        <v>34006.058820770129</v>
      </c>
      <c r="E13" s="9"/>
      <c r="F13" s="9"/>
    </row>
    <row r="14" spans="1:9" ht="19.5" thickBot="1">
      <c r="A14" s="10" t="s">
        <v>197</v>
      </c>
      <c r="B14" s="10">
        <v>45</v>
      </c>
      <c r="C14" s="10">
        <v>18066682.231521741</v>
      </c>
      <c r="D14" s="10"/>
      <c r="E14" s="10"/>
      <c r="F14" s="10"/>
    </row>
    <row r="15" spans="1:9" ht="19.5" thickBot="1"/>
    <row r="16" spans="1:9">
      <c r="A16" s="11"/>
      <c r="B16" s="11" t="s">
        <v>204</v>
      </c>
      <c r="C16" s="11" t="s">
        <v>192</v>
      </c>
      <c r="D16" s="11" t="s">
        <v>205</v>
      </c>
      <c r="E16" s="11" t="s">
        <v>206</v>
      </c>
      <c r="F16" s="11" t="s">
        <v>207</v>
      </c>
      <c r="G16" s="11" t="s">
        <v>208</v>
      </c>
      <c r="H16" s="11" t="s">
        <v>209</v>
      </c>
      <c r="I16" s="11" t="s">
        <v>210</v>
      </c>
    </row>
    <row r="17" spans="1:9">
      <c r="A17" s="9" t="s">
        <v>198</v>
      </c>
      <c r="B17" s="9">
        <v>-4458.9554229015503</v>
      </c>
      <c r="C17" s="9">
        <v>11286.187734808425</v>
      </c>
      <c r="D17" s="9">
        <v>-0.3950807418477908</v>
      </c>
      <c r="E17" s="9">
        <v>0.69488234404893545</v>
      </c>
      <c r="F17" s="9">
        <v>-27269.191704099365</v>
      </c>
      <c r="G17" s="9">
        <v>18351.280858296268</v>
      </c>
      <c r="H17" s="9">
        <v>-27269.191704099365</v>
      </c>
      <c r="I17" s="9">
        <v>18351.280858296268</v>
      </c>
    </row>
    <row r="18" spans="1:9">
      <c r="A18" s="9" t="s">
        <v>211</v>
      </c>
      <c r="B18" s="9">
        <v>872.25941346878744</v>
      </c>
      <c r="C18" s="9">
        <v>1517.7559894755973</v>
      </c>
      <c r="D18" s="9">
        <v>0.57470332485405862</v>
      </c>
      <c r="E18" s="9">
        <v>0.5687104157617866</v>
      </c>
      <c r="F18" s="9">
        <v>-2195.2398653502901</v>
      </c>
      <c r="G18" s="9">
        <v>3939.758692287865</v>
      </c>
      <c r="H18" s="9">
        <v>-2195.2398653502901</v>
      </c>
      <c r="I18" s="9">
        <v>3939.758692287865</v>
      </c>
    </row>
    <row r="19" spans="1:9">
      <c r="A19" s="9" t="s">
        <v>212</v>
      </c>
      <c r="B19" s="9">
        <v>-41.459795151535872</v>
      </c>
      <c r="C19" s="9">
        <v>78.624119719898161</v>
      </c>
      <c r="D19" s="9">
        <v>-0.52731649396188085</v>
      </c>
      <c r="E19" s="9">
        <v>0.60088657429492964</v>
      </c>
      <c r="F19" s="9">
        <v>-200.36506860191625</v>
      </c>
      <c r="G19" s="9">
        <v>117.44547829884451</v>
      </c>
      <c r="H19" s="9">
        <v>-200.36506860191625</v>
      </c>
      <c r="I19" s="9">
        <v>117.44547829884451</v>
      </c>
    </row>
    <row r="20" spans="1:9">
      <c r="A20" s="9" t="s">
        <v>213</v>
      </c>
      <c r="B20" s="9">
        <v>0.97852965436007922</v>
      </c>
      <c r="C20" s="9">
        <v>1.965809738075782</v>
      </c>
      <c r="D20" s="9">
        <v>0.49777434479386878</v>
      </c>
      <c r="E20" s="9">
        <v>0.62136876340386171</v>
      </c>
      <c r="F20" s="9">
        <v>-2.9945200292893057</v>
      </c>
      <c r="G20" s="9">
        <v>4.9515793380094637</v>
      </c>
      <c r="H20" s="9">
        <v>-2.9945200292893057</v>
      </c>
      <c r="I20" s="9">
        <v>4.9515793380094637</v>
      </c>
    </row>
    <row r="21" spans="1:9">
      <c r="A21" s="9" t="s">
        <v>300</v>
      </c>
      <c r="B21" s="9">
        <v>-1.0199447356381629E-2</v>
      </c>
      <c r="C21" s="9">
        <v>2.3788543370465938E-2</v>
      </c>
      <c r="D21" s="9">
        <v>-0.42875459827626494</v>
      </c>
      <c r="E21" s="9">
        <v>0.6704020987751399</v>
      </c>
      <c r="F21" s="9">
        <v>-5.82778869336638E-2</v>
      </c>
      <c r="G21" s="9">
        <v>3.7878992220900534E-2</v>
      </c>
      <c r="H21" s="9">
        <v>-5.82778869336638E-2</v>
      </c>
      <c r="I21" s="9">
        <v>3.7878992220900534E-2</v>
      </c>
    </row>
    <row r="22" spans="1:9" ht="19.5" thickBot="1">
      <c r="A22" s="10" t="s">
        <v>301</v>
      </c>
      <c r="B22" s="10">
        <v>3.3696027814196066E-5</v>
      </c>
      <c r="C22" s="10">
        <v>1.1178281547520122E-4</v>
      </c>
      <c r="D22" s="10">
        <v>0.30144193157911164</v>
      </c>
      <c r="E22" s="10">
        <v>0.76463911279079244</v>
      </c>
      <c r="F22" s="10">
        <v>-1.9222546960188041E-4</v>
      </c>
      <c r="G22" s="10">
        <v>2.5961752523027254E-4</v>
      </c>
      <c r="H22" s="10">
        <v>-1.9222546960188041E-4</v>
      </c>
      <c r="I22" s="10">
        <v>2.5961752523027254E-4</v>
      </c>
    </row>
    <row r="26" spans="1:9">
      <c r="A26" t="s">
        <v>214</v>
      </c>
    </row>
    <row r="27" spans="1:9" ht="19.5" thickBot="1"/>
    <row r="28" spans="1:9">
      <c r="A28" s="11" t="s">
        <v>215</v>
      </c>
      <c r="B28" s="11" t="s">
        <v>216</v>
      </c>
      <c r="C28" s="11" t="s">
        <v>196</v>
      </c>
    </row>
    <row r="29" spans="1:9">
      <c r="A29" s="9">
        <v>1</v>
      </c>
      <c r="B29" s="9">
        <v>2706.4677327248514</v>
      </c>
      <c r="C29" s="9">
        <v>109.53226727514857</v>
      </c>
    </row>
    <row r="30" spans="1:9">
      <c r="A30" s="9">
        <v>2</v>
      </c>
      <c r="B30" s="9">
        <v>2790.9049867198919</v>
      </c>
      <c r="C30" s="9">
        <v>25.095013280108105</v>
      </c>
    </row>
    <row r="31" spans="1:9">
      <c r="A31" s="9">
        <v>3</v>
      </c>
      <c r="B31" s="9">
        <v>2867.9697669941302</v>
      </c>
      <c r="C31" s="9">
        <v>-51.969766994130168</v>
      </c>
    </row>
    <row r="32" spans="1:9">
      <c r="A32" s="9">
        <v>4</v>
      </c>
      <c r="B32" s="9">
        <v>2939.2054014096852</v>
      </c>
      <c r="C32" s="9">
        <v>-123.20540140968524</v>
      </c>
    </row>
    <row r="33" spans="1:3">
      <c r="A33" s="9">
        <v>5</v>
      </c>
      <c r="B33" s="9">
        <v>3005.9993886055313</v>
      </c>
      <c r="C33" s="9">
        <v>-189.99938860553129</v>
      </c>
    </row>
    <row r="34" spans="1:3">
      <c r="A34" s="9">
        <v>6</v>
      </c>
      <c r="B34" s="9">
        <v>3069.5874415208896</v>
      </c>
      <c r="C34" s="9">
        <v>126.81255847911052</v>
      </c>
    </row>
    <row r="35" spans="1:3">
      <c r="A35" s="9">
        <v>7</v>
      </c>
      <c r="B35" s="9">
        <v>3131.0575309185006</v>
      </c>
      <c r="C35" s="9">
        <v>65.34246908149953</v>
      </c>
    </row>
    <row r="36" spans="1:3">
      <c r="A36" s="9">
        <v>8</v>
      </c>
      <c r="B36" s="9">
        <v>3191.3539289079995</v>
      </c>
      <c r="C36" s="9">
        <v>5.0460710920006022</v>
      </c>
    </row>
    <row r="37" spans="1:3">
      <c r="A37" s="9">
        <v>9</v>
      </c>
      <c r="B37" s="9">
        <v>3251.2812524692763</v>
      </c>
      <c r="C37" s="9">
        <v>-54.881252469276205</v>
      </c>
    </row>
    <row r="38" spans="1:3">
      <c r="A38" s="9">
        <v>10</v>
      </c>
      <c r="B38" s="9">
        <v>3311.5085069757556</v>
      </c>
      <c r="C38" s="9">
        <v>-115.10850697575552</v>
      </c>
    </row>
    <row r="39" spans="1:3">
      <c r="A39" s="9">
        <v>11</v>
      </c>
      <c r="B39" s="9">
        <v>3372.5731297177681</v>
      </c>
      <c r="C39" s="9">
        <v>154.52687028223181</v>
      </c>
    </row>
    <row r="40" spans="1:3">
      <c r="A40" s="9">
        <v>12</v>
      </c>
      <c r="B40" s="9">
        <v>3434.8850334259064</v>
      </c>
      <c r="C40" s="9">
        <v>92.214966574093523</v>
      </c>
    </row>
    <row r="41" spans="1:3">
      <c r="A41" s="9">
        <v>13</v>
      </c>
      <c r="B41" s="9">
        <v>3498.73064979432</v>
      </c>
      <c r="C41" s="9">
        <v>28.369350205679893</v>
      </c>
    </row>
    <row r="42" spans="1:3">
      <c r="A42" s="9">
        <v>14</v>
      </c>
      <c r="B42" s="9">
        <v>3564.2769730040704</v>
      </c>
      <c r="C42" s="9">
        <v>-37.176973004070533</v>
      </c>
    </row>
    <row r="43" spans="1:3">
      <c r="A43" s="9">
        <v>15</v>
      </c>
      <c r="B43" s="9">
        <v>3631.5756032464978</v>
      </c>
      <c r="C43" s="9">
        <v>-104.47560324649794</v>
      </c>
    </row>
    <row r="44" spans="1:3">
      <c r="A44" s="9">
        <v>16</v>
      </c>
      <c r="B44" s="9">
        <v>3700.5667902465048</v>
      </c>
      <c r="C44" s="9">
        <v>152.73320975349543</v>
      </c>
    </row>
    <row r="45" spans="1:3">
      <c r="A45" s="9">
        <v>17</v>
      </c>
      <c r="B45" s="9">
        <v>3771.0834767859587</v>
      </c>
      <c r="C45" s="9">
        <v>82.216523214041445</v>
      </c>
    </row>
    <row r="46" spans="1:3">
      <c r="A46" s="9">
        <v>18</v>
      </c>
      <c r="B46" s="9">
        <v>3842.8553422269397</v>
      </c>
      <c r="C46" s="9">
        <v>10.444657773060499</v>
      </c>
    </row>
    <row r="47" spans="1:3">
      <c r="A47" s="9">
        <v>19</v>
      </c>
      <c r="B47" s="9">
        <v>3915.5128460351734</v>
      </c>
      <c r="C47" s="9">
        <v>-62.212846035173243</v>
      </c>
    </row>
    <row r="48" spans="1:3">
      <c r="A48" s="9">
        <v>20</v>
      </c>
      <c r="B48" s="9">
        <v>3988.5912713033322</v>
      </c>
      <c r="C48" s="9">
        <v>-135.291271303332</v>
      </c>
    </row>
    <row r="49" spans="1:3">
      <c r="A49" s="9">
        <v>21</v>
      </c>
      <c r="B49" s="9">
        <v>4061.5347682743322</v>
      </c>
      <c r="C49" s="9">
        <v>129.26523172566704</v>
      </c>
    </row>
    <row r="50" spans="1:3">
      <c r="A50" s="9">
        <v>22</v>
      </c>
      <c r="B50" s="9">
        <v>4133.7003978647335</v>
      </c>
      <c r="C50" s="9">
        <v>57.099602135265741</v>
      </c>
    </row>
    <row r="51" spans="1:3">
      <c r="A51" s="9">
        <v>23</v>
      </c>
      <c r="B51" s="9">
        <v>4204.3621751880592</v>
      </c>
      <c r="C51" s="9">
        <v>-13.562175188059882</v>
      </c>
    </row>
    <row r="52" spans="1:3">
      <c r="A52" s="9">
        <v>24</v>
      </c>
      <c r="B52" s="9">
        <v>4272.7151130780958</v>
      </c>
      <c r="C52" s="9">
        <v>-81.91511307809651</v>
      </c>
    </row>
    <row r="53" spans="1:3">
      <c r="A53" s="9">
        <v>25</v>
      </c>
      <c r="B53" s="9">
        <v>4337.879265612266</v>
      </c>
      <c r="C53" s="9">
        <v>-147.07926561226668</v>
      </c>
    </row>
    <row r="54" spans="1:3">
      <c r="A54" s="9">
        <v>26</v>
      </c>
      <c r="B54" s="9">
        <v>4398.903771635004</v>
      </c>
      <c r="C54" s="9">
        <v>77.096228364996023</v>
      </c>
    </row>
    <row r="55" spans="1:3">
      <c r="A55" s="9">
        <v>27</v>
      </c>
      <c r="B55" s="9">
        <v>4454.7708982809791</v>
      </c>
      <c r="C55" s="9">
        <v>21.229101719020946</v>
      </c>
    </row>
    <row r="56" spans="1:3">
      <c r="A56" s="9">
        <v>28</v>
      </c>
      <c r="B56" s="9">
        <v>4504.4000844985649</v>
      </c>
      <c r="C56" s="9">
        <v>-28.400084498564865</v>
      </c>
    </row>
    <row r="57" spans="1:3">
      <c r="A57" s="9">
        <v>29</v>
      </c>
      <c r="B57" s="9">
        <v>4546.6519845730527</v>
      </c>
      <c r="C57" s="9">
        <v>-70.651984573052687</v>
      </c>
    </row>
    <row r="58" spans="1:3">
      <c r="A58" s="9">
        <v>30</v>
      </c>
      <c r="B58" s="9">
        <v>4580.3325116501492</v>
      </c>
      <c r="C58" s="9">
        <v>-104.33251165014917</v>
      </c>
    </row>
    <row r="59" spans="1:3">
      <c r="A59" s="9">
        <v>31</v>
      </c>
      <c r="B59" s="9">
        <v>4604.1968812591349</v>
      </c>
      <c r="C59" s="9">
        <v>-14.99688125913417</v>
      </c>
    </row>
    <row r="60" spans="1:3">
      <c r="A60" s="9">
        <v>32</v>
      </c>
      <c r="B60" s="9">
        <v>4616.9536548362994</v>
      </c>
      <c r="C60" s="9">
        <v>-27.753654836298665</v>
      </c>
    </row>
    <row r="61" spans="1:3">
      <c r="A61" s="9">
        <v>33</v>
      </c>
      <c r="B61" s="9">
        <v>4617.268783248297</v>
      </c>
      <c r="C61" s="9">
        <v>-28.068783248296313</v>
      </c>
    </row>
    <row r="62" spans="1:3">
      <c r="A62" s="9">
        <v>34</v>
      </c>
      <c r="B62" s="9">
        <v>4603.7696503154148</v>
      </c>
      <c r="C62" s="9">
        <v>-14.569650315414037</v>
      </c>
    </row>
    <row r="63" spans="1:3">
      <c r="A63" s="9">
        <v>35</v>
      </c>
      <c r="B63" s="9">
        <v>4575.0491163349216</v>
      </c>
      <c r="C63" s="9">
        <v>14.150883665079164</v>
      </c>
    </row>
    <row r="64" spans="1:3">
      <c r="A64" s="9">
        <v>36</v>
      </c>
      <c r="B64" s="9">
        <v>4529.6695616045727</v>
      </c>
      <c r="C64" s="9">
        <v>74.330438395427336</v>
      </c>
    </row>
    <row r="65" spans="1:3">
      <c r="A65" s="9">
        <v>37</v>
      </c>
      <c r="B65" s="9">
        <v>4466.1669299456044</v>
      </c>
      <c r="C65" s="9">
        <v>137.83307005439565</v>
      </c>
    </row>
    <row r="66" spans="1:3">
      <c r="A66" s="9">
        <v>38</v>
      </c>
      <c r="B66" s="9">
        <v>4383.0547722264273</v>
      </c>
      <c r="C66" s="9">
        <v>220.9452277735727</v>
      </c>
    </row>
    <row r="67" spans="1:3">
      <c r="A67" s="9">
        <v>39</v>
      </c>
      <c r="B67" s="9">
        <v>4278.8282898857724</v>
      </c>
      <c r="C67" s="9">
        <v>325.17171011422761</v>
      </c>
    </row>
    <row r="68" spans="1:3">
      <c r="A68" s="9">
        <v>40</v>
      </c>
      <c r="B68" s="9">
        <v>4151.968378456022</v>
      </c>
      <c r="C68" s="9">
        <v>452.03162154397796</v>
      </c>
    </row>
    <row r="69" spans="1:3">
      <c r="A69" s="9">
        <v>41</v>
      </c>
      <c r="B69" s="9">
        <v>4000.9456710865998</v>
      </c>
      <c r="C69" s="9">
        <v>-616.14567108659958</v>
      </c>
    </row>
    <row r="70" spans="1:3">
      <c r="A70" s="9">
        <v>42</v>
      </c>
      <c r="B70" s="9">
        <v>3824.2245820673852</v>
      </c>
      <c r="C70" s="9">
        <v>-439.42458206738502</v>
      </c>
    </row>
    <row r="71" spans="1:3">
      <c r="A71" s="9">
        <v>43</v>
      </c>
      <c r="B71" s="9">
        <v>3620.2673503518563</v>
      </c>
      <c r="C71" s="9">
        <v>-235.46735035185611</v>
      </c>
    </row>
    <row r="72" spans="1:3">
      <c r="A72" s="9">
        <v>44</v>
      </c>
      <c r="B72" s="9">
        <v>3387.5380830805734</v>
      </c>
      <c r="C72" s="9">
        <v>-2.738083080573233</v>
      </c>
    </row>
    <row r="73" spans="1:3">
      <c r="A73" s="9">
        <v>45</v>
      </c>
      <c r="B73" s="9">
        <v>3124.5067991045653</v>
      </c>
      <c r="C73" s="9">
        <v>260.29320089543489</v>
      </c>
    </row>
    <row r="74" spans="1:3" ht="19.5" thickBot="1">
      <c r="A74" s="10">
        <v>46</v>
      </c>
      <c r="B74" s="10">
        <v>2829.6534725084275</v>
      </c>
      <c r="C74" s="10">
        <v>77.64652749157267</v>
      </c>
    </row>
  </sheetData>
  <phoneticPr fontId="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C4CC3-CE88-44AF-988D-5BC973F50A3A}">
  <dimension ref="A1:I73"/>
  <sheetViews>
    <sheetView workbookViewId="0">
      <selection activeCell="V17" sqref="V17"/>
    </sheetView>
  </sheetViews>
  <sheetFormatPr defaultRowHeight="18.75"/>
  <sheetData>
    <row r="1" spans="1:9">
      <c r="A1" t="s">
        <v>187</v>
      </c>
    </row>
    <row r="2" spans="1:9" ht="19.5" thickBot="1"/>
    <row r="3" spans="1:9">
      <c r="A3" s="12" t="s">
        <v>188</v>
      </c>
      <c r="B3" s="12"/>
    </row>
    <row r="4" spans="1:9">
      <c r="A4" s="9" t="s">
        <v>189</v>
      </c>
      <c r="B4" s="9">
        <v>0.96667734008115735</v>
      </c>
    </row>
    <row r="5" spans="1:9">
      <c r="A5" s="9" t="s">
        <v>190</v>
      </c>
      <c r="B5" s="9">
        <v>0.9344650798263815</v>
      </c>
    </row>
    <row r="6" spans="1:9">
      <c r="A6" s="9" t="s">
        <v>191</v>
      </c>
      <c r="B6" s="9">
        <v>0.92606316698360991</v>
      </c>
    </row>
    <row r="7" spans="1:9">
      <c r="A7" s="9" t="s">
        <v>192</v>
      </c>
      <c r="B7" s="9">
        <v>189.62227939005311</v>
      </c>
    </row>
    <row r="8" spans="1:9" ht="19.5" thickBot="1">
      <c r="A8" s="10" t="s">
        <v>193</v>
      </c>
      <c r="B8" s="10">
        <v>45</v>
      </c>
    </row>
    <row r="10" spans="1:9" ht="19.5" thickBot="1">
      <c r="A10" t="s">
        <v>194</v>
      </c>
    </row>
    <row r="11" spans="1:9">
      <c r="A11" s="11"/>
      <c r="B11" s="11" t="s">
        <v>199</v>
      </c>
      <c r="C11" s="11" t="s">
        <v>200</v>
      </c>
      <c r="D11" s="11" t="s">
        <v>201</v>
      </c>
      <c r="E11" s="11" t="s">
        <v>202</v>
      </c>
      <c r="F11" s="11" t="s">
        <v>203</v>
      </c>
    </row>
    <row r="12" spans="1:9">
      <c r="A12" s="9" t="s">
        <v>195</v>
      </c>
      <c r="B12" s="9">
        <v>5</v>
      </c>
      <c r="C12" s="9">
        <v>19995562.903197896</v>
      </c>
      <c r="D12" s="9">
        <v>3999112.5806395793</v>
      </c>
      <c r="E12" s="9">
        <v>111.22051576984957</v>
      </c>
      <c r="F12" s="9">
        <v>5.3839669116360472E-22</v>
      </c>
    </row>
    <row r="13" spans="1:9">
      <c r="A13" s="9" t="s">
        <v>196</v>
      </c>
      <c r="B13" s="9">
        <v>39</v>
      </c>
      <c r="C13" s="9">
        <v>1402307.744802095</v>
      </c>
      <c r="D13" s="9">
        <v>35956.60884107936</v>
      </c>
      <c r="E13" s="9"/>
      <c r="F13" s="9"/>
    </row>
    <row r="14" spans="1:9" ht="19.5" thickBot="1">
      <c r="A14" s="10" t="s">
        <v>197</v>
      </c>
      <c r="B14" s="10">
        <v>44</v>
      </c>
      <c r="C14" s="10">
        <v>21397870.647999991</v>
      </c>
      <c r="D14" s="10"/>
      <c r="E14" s="10"/>
      <c r="F14" s="10"/>
    </row>
    <row r="15" spans="1:9" ht="19.5" thickBot="1"/>
    <row r="16" spans="1:9">
      <c r="A16" s="11"/>
      <c r="B16" s="11" t="s">
        <v>204</v>
      </c>
      <c r="C16" s="11" t="s">
        <v>192</v>
      </c>
      <c r="D16" s="11" t="s">
        <v>205</v>
      </c>
      <c r="E16" s="11" t="s">
        <v>206</v>
      </c>
      <c r="F16" s="11" t="s">
        <v>207</v>
      </c>
      <c r="G16" s="11" t="s">
        <v>208</v>
      </c>
      <c r="H16" s="11" t="s">
        <v>209</v>
      </c>
      <c r="I16" s="11" t="s">
        <v>210</v>
      </c>
    </row>
    <row r="17" spans="1:9">
      <c r="A17" s="9" t="s">
        <v>198</v>
      </c>
      <c r="B17" s="9">
        <v>-29750.126222229868</v>
      </c>
      <c r="C17" s="9">
        <v>14213.020437382851</v>
      </c>
      <c r="D17" s="9">
        <v>-2.0931600255763776</v>
      </c>
      <c r="E17" s="9">
        <v>4.2888104613169442E-2</v>
      </c>
      <c r="F17" s="9">
        <v>-58498.673607221055</v>
      </c>
      <c r="G17" s="9">
        <v>-1001.5788372386814</v>
      </c>
      <c r="H17" s="9">
        <v>-58498.673607221055</v>
      </c>
      <c r="I17" s="9">
        <v>-1001.5788372386814</v>
      </c>
    </row>
    <row r="18" spans="1:9">
      <c r="A18" s="9" t="s">
        <v>211</v>
      </c>
      <c r="B18" s="9">
        <v>4153.9292118050316</v>
      </c>
      <c r="C18" s="9">
        <v>1870.4183819299324</v>
      </c>
      <c r="D18" s="9">
        <v>2.2208556395382142</v>
      </c>
      <c r="E18" s="9">
        <v>3.2238227131508652E-2</v>
      </c>
      <c r="F18" s="9">
        <v>370.6509340055095</v>
      </c>
      <c r="G18" s="9">
        <v>7937.2074896045542</v>
      </c>
      <c r="H18" s="9">
        <v>370.6509340055095</v>
      </c>
      <c r="I18" s="9">
        <v>7937.2074896045542</v>
      </c>
    </row>
    <row r="19" spans="1:9">
      <c r="A19" s="9" t="s">
        <v>212</v>
      </c>
      <c r="B19" s="9">
        <v>-204.98084701161778</v>
      </c>
      <c r="C19" s="9">
        <v>95.110534882716976</v>
      </c>
      <c r="D19" s="9">
        <v>-2.1551855140377927</v>
      </c>
      <c r="E19" s="9">
        <v>3.7379639972945078E-2</v>
      </c>
      <c r="F19" s="9">
        <v>-397.36006231872886</v>
      </c>
      <c r="G19" s="9">
        <v>-12.601631704506673</v>
      </c>
      <c r="H19" s="9">
        <v>-397.36006231872886</v>
      </c>
      <c r="I19" s="9">
        <v>-12.601631704506673</v>
      </c>
    </row>
    <row r="20" spans="1:9">
      <c r="A20" s="9" t="s">
        <v>213</v>
      </c>
      <c r="B20" s="9">
        <v>4.9210262421030047</v>
      </c>
      <c r="C20" s="9">
        <v>2.3406021096884992</v>
      </c>
      <c r="D20" s="9">
        <v>2.1024616792975217</v>
      </c>
      <c r="E20" s="9">
        <v>4.2019030798861358E-2</v>
      </c>
      <c r="F20" s="9">
        <v>0.18671160741719373</v>
      </c>
      <c r="G20" s="9">
        <v>9.6553408767888165</v>
      </c>
      <c r="H20" s="9">
        <v>0.18671160741719373</v>
      </c>
      <c r="I20" s="9">
        <v>9.6553408767888165</v>
      </c>
    </row>
    <row r="21" spans="1:9">
      <c r="A21" s="9" t="s">
        <v>300</v>
      </c>
      <c r="B21" s="9">
        <v>-5.6199041084887956E-2</v>
      </c>
      <c r="C21" s="9">
        <v>2.7942942226424634E-2</v>
      </c>
      <c r="D21" s="9">
        <v>-2.0112070028095519</v>
      </c>
      <c r="E21" s="9">
        <v>5.1251510069608076E-2</v>
      </c>
      <c r="F21" s="9">
        <v>-0.11271897660538882</v>
      </c>
      <c r="G21" s="9">
        <v>3.2089443561290898E-4</v>
      </c>
      <c r="H21" s="9">
        <v>-0.11271897660538882</v>
      </c>
      <c r="I21" s="9">
        <v>3.2089443561290898E-4</v>
      </c>
    </row>
    <row r="22" spans="1:9" ht="19.5" thickBot="1">
      <c r="A22" s="10" t="s">
        <v>301</v>
      </c>
      <c r="B22" s="10">
        <v>2.4210652187871075E-4</v>
      </c>
      <c r="C22" s="10">
        <v>1.2979003463587147E-4</v>
      </c>
      <c r="D22" s="10">
        <v>1.8653706546727213</v>
      </c>
      <c r="E22" s="10">
        <v>6.9665351904333608E-2</v>
      </c>
      <c r="F22" s="10">
        <v>-2.0418602690523024E-5</v>
      </c>
      <c r="G22" s="10">
        <v>5.046316464479445E-4</v>
      </c>
      <c r="H22" s="10">
        <v>-2.0418602690523024E-5</v>
      </c>
      <c r="I22" s="10">
        <v>5.046316464479445E-4</v>
      </c>
    </row>
    <row r="26" spans="1:9">
      <c r="A26" t="s">
        <v>214</v>
      </c>
    </row>
    <row r="27" spans="1:9" ht="19.5" thickBot="1"/>
    <row r="28" spans="1:9">
      <c r="A28" s="11" t="s">
        <v>215</v>
      </c>
      <c r="B28" s="11" t="s">
        <v>216</v>
      </c>
      <c r="C28" s="11" t="s">
        <v>196</v>
      </c>
    </row>
    <row r="29" spans="1:9">
      <c r="A29" s="9">
        <v>1</v>
      </c>
      <c r="B29" s="9">
        <v>2718.5995005495356</v>
      </c>
      <c r="C29" s="9">
        <v>192.00049945046476</v>
      </c>
    </row>
    <row r="30" spans="1:9">
      <c r="A30" s="9">
        <v>2</v>
      </c>
      <c r="B30" s="9">
        <v>2907.4392599519188</v>
      </c>
      <c r="C30" s="9">
        <v>3.1607400480816068</v>
      </c>
    </row>
    <row r="31" spans="1:9">
      <c r="A31" s="9">
        <v>3</v>
      </c>
      <c r="B31" s="9">
        <v>3060.9886289195592</v>
      </c>
      <c r="C31" s="9">
        <v>-150.38862891955887</v>
      </c>
    </row>
    <row r="32" spans="1:9">
      <c r="A32" s="9">
        <v>4</v>
      </c>
      <c r="B32" s="9">
        <v>3185.7838999191417</v>
      </c>
      <c r="C32" s="9">
        <v>-275.18389991914137</v>
      </c>
    </row>
    <row r="33" spans="1:3">
      <c r="A33" s="9">
        <v>5</v>
      </c>
      <c r="B33" s="9">
        <v>3287.6808024316852</v>
      </c>
      <c r="C33" s="9">
        <v>131.01919756831512</v>
      </c>
    </row>
    <row r="34" spans="1:3">
      <c r="A34" s="9">
        <v>6</v>
      </c>
      <c r="B34" s="9">
        <v>3371.8835557351704</v>
      </c>
      <c r="C34" s="9">
        <v>46.816444264829897</v>
      </c>
    </row>
    <row r="35" spans="1:3">
      <c r="A35" s="9">
        <v>7</v>
      </c>
      <c r="B35" s="9">
        <v>3442.9739216872003</v>
      </c>
      <c r="C35" s="9">
        <v>-24.273921687200072</v>
      </c>
    </row>
    <row r="36" spans="1:3">
      <c r="A36" s="9">
        <v>8</v>
      </c>
      <c r="B36" s="9">
        <v>3504.9402575075956</v>
      </c>
      <c r="C36" s="9">
        <v>-86.240257507595288</v>
      </c>
    </row>
    <row r="37" spans="1:3">
      <c r="A37" s="9">
        <v>9</v>
      </c>
      <c r="B37" s="9">
        <v>3561.2065685610514</v>
      </c>
      <c r="C37" s="9">
        <v>-142.50656856105115</v>
      </c>
    </row>
    <row r="38" spans="1:3">
      <c r="A38" s="9">
        <v>10</v>
      </c>
      <c r="B38" s="9">
        <v>3614.6615611396328</v>
      </c>
      <c r="C38" s="9">
        <v>165.63843886036739</v>
      </c>
    </row>
    <row r="39" spans="1:3">
      <c r="A39" s="9">
        <v>11</v>
      </c>
      <c r="B39" s="9">
        <v>3667.6876952456323</v>
      </c>
      <c r="C39" s="9">
        <v>112.61230475436787</v>
      </c>
    </row>
    <row r="40" spans="1:3">
      <c r="A40" s="9">
        <v>12</v>
      </c>
      <c r="B40" s="9">
        <v>3722.1902373740295</v>
      </c>
      <c r="C40" s="9">
        <v>58.109762625970689</v>
      </c>
    </row>
    <row r="41" spans="1:3">
      <c r="A41" s="9">
        <v>13</v>
      </c>
      <c r="B41" s="9">
        <v>3779.6263132951099</v>
      </c>
      <c r="C41" s="9">
        <v>0.67368670489031501</v>
      </c>
    </row>
    <row r="42" spans="1:3">
      <c r="A42" s="9">
        <v>14</v>
      </c>
      <c r="B42" s="9">
        <v>3841.0339608372487</v>
      </c>
      <c r="C42" s="9">
        <v>-60.73396083724856</v>
      </c>
    </row>
    <row r="43" spans="1:3">
      <c r="A43" s="9">
        <v>15</v>
      </c>
      <c r="B43" s="9">
        <v>3907.0611826691729</v>
      </c>
      <c r="C43" s="9">
        <v>171.43881733082753</v>
      </c>
    </row>
    <row r="44" spans="1:3">
      <c r="A44" s="9">
        <v>16</v>
      </c>
      <c r="B44" s="9">
        <v>3977.994999083212</v>
      </c>
      <c r="C44" s="9">
        <v>100.5050009167885</v>
      </c>
    </row>
    <row r="45" spans="1:3">
      <c r="A45" s="9">
        <v>17</v>
      </c>
      <c r="B45" s="9">
        <v>4053.7905007772242</v>
      </c>
      <c r="C45" s="9">
        <v>24.70949922277623</v>
      </c>
    </row>
    <row r="46" spans="1:3">
      <c r="A46" s="9">
        <v>18</v>
      </c>
      <c r="B46" s="9">
        <v>4134.0999016376882</v>
      </c>
      <c r="C46" s="9">
        <v>-55.599901637687708</v>
      </c>
    </row>
    <row r="47" spans="1:3">
      <c r="A47" s="9">
        <v>19</v>
      </c>
      <c r="B47" s="9">
        <v>4218.3015915221804</v>
      </c>
      <c r="C47" s="9">
        <v>-139.80159152217993</v>
      </c>
    </row>
    <row r="48" spans="1:3">
      <c r="A48" s="9">
        <v>20</v>
      </c>
      <c r="B48" s="9">
        <v>4305.5291890420922</v>
      </c>
      <c r="C48" s="9">
        <v>127.27081095790709</v>
      </c>
    </row>
    <row r="49" spans="1:3">
      <c r="A49" s="9">
        <v>21</v>
      </c>
      <c r="B49" s="9">
        <v>4394.7005943448385</v>
      </c>
      <c r="C49" s="9">
        <v>38.099405655160808</v>
      </c>
    </row>
    <row r="50" spans="1:3">
      <c r="A50" s="9">
        <v>22</v>
      </c>
      <c r="B50" s="9">
        <v>4484.5470418972145</v>
      </c>
      <c r="C50" s="9">
        <v>-51.74704189721524</v>
      </c>
    </row>
    <row r="51" spans="1:3">
      <c r="A51" s="9">
        <v>23</v>
      </c>
      <c r="B51" s="9">
        <v>4573.6421532675085</v>
      </c>
      <c r="C51" s="9">
        <v>-140.84215326750927</v>
      </c>
    </row>
    <row r="52" spans="1:3">
      <c r="A52" s="9">
        <v>24</v>
      </c>
      <c r="B52" s="9">
        <v>4660.4309899079599</v>
      </c>
      <c r="C52" s="9">
        <v>-227.63098990796061</v>
      </c>
    </row>
    <row r="53" spans="1:3">
      <c r="A53" s="9">
        <v>25</v>
      </c>
      <c r="B53" s="9">
        <v>4743.2591059381884</v>
      </c>
      <c r="C53" s="9">
        <v>108.54089406181083</v>
      </c>
    </row>
    <row r="54" spans="1:3">
      <c r="A54" s="9">
        <v>26</v>
      </c>
      <c r="B54" s="9">
        <v>4820.4016009266779</v>
      </c>
      <c r="C54" s="9">
        <v>31.398399073321343</v>
      </c>
    </row>
    <row r="55" spans="1:3">
      <c r="A55" s="9">
        <v>27</v>
      </c>
      <c r="B55" s="9">
        <v>4890.0921726745801</v>
      </c>
      <c r="C55" s="9">
        <v>-38.292172674580797</v>
      </c>
    </row>
    <row r="56" spans="1:3">
      <c r="A56" s="9">
        <v>28</v>
      </c>
      <c r="B56" s="9">
        <v>4950.5521699975143</v>
      </c>
      <c r="C56" s="9">
        <v>-98.752169997515011</v>
      </c>
    </row>
    <row r="57" spans="1:3">
      <c r="A57" s="9">
        <v>29</v>
      </c>
      <c r="B57" s="9">
        <v>5000.019645508437</v>
      </c>
      <c r="C57" s="9">
        <v>-148.21964550843768</v>
      </c>
    </row>
    <row r="58" spans="1:3">
      <c r="A58" s="9">
        <v>30</v>
      </c>
      <c r="B58" s="9">
        <v>5036.7784084002487</v>
      </c>
      <c r="C58" s="9">
        <v>52.721591599751264</v>
      </c>
    </row>
    <row r="59" spans="1:3">
      <c r="A59" s="9">
        <v>31</v>
      </c>
      <c r="B59" s="9">
        <v>5059.1870772286202</v>
      </c>
      <c r="C59" s="9">
        <v>30.312922771379817</v>
      </c>
    </row>
    <row r="60" spans="1:3">
      <c r="A60" s="9">
        <v>32</v>
      </c>
      <c r="B60" s="9">
        <v>5065.7081326944754</v>
      </c>
      <c r="C60" s="9">
        <v>23.791867305524647</v>
      </c>
    </row>
    <row r="61" spans="1:3">
      <c r="A61" s="9">
        <v>33</v>
      </c>
      <c r="B61" s="9">
        <v>5054.9369704263372</v>
      </c>
      <c r="C61" s="9">
        <v>34.563029573662789</v>
      </c>
    </row>
    <row r="62" spans="1:3">
      <c r="A62" s="9">
        <v>34</v>
      </c>
      <c r="B62" s="9">
        <v>5025.6309537635534</v>
      </c>
      <c r="C62" s="9">
        <v>63.869046236446593</v>
      </c>
    </row>
    <row r="63" spans="1:3">
      <c r="A63" s="9">
        <v>35</v>
      </c>
      <c r="B63" s="9">
        <v>4976.7384665383433</v>
      </c>
      <c r="C63" s="9">
        <v>28.061533461655927</v>
      </c>
    </row>
    <row r="64" spans="1:3">
      <c r="A64" s="9">
        <v>36</v>
      </c>
      <c r="B64" s="9">
        <v>4907.4279658587475</v>
      </c>
      <c r="C64" s="9">
        <v>97.372034141251788</v>
      </c>
    </row>
    <row r="65" spans="1:3">
      <c r="A65" s="9">
        <v>37</v>
      </c>
      <c r="B65" s="9">
        <v>4817.1170348911255</v>
      </c>
      <c r="C65" s="9">
        <v>187.68296510887376</v>
      </c>
    </row>
    <row r="66" spans="1:3">
      <c r="A66" s="9">
        <v>38</v>
      </c>
      <c r="B66" s="9">
        <v>4705.5014356429747</v>
      </c>
      <c r="C66" s="9">
        <v>299.29856435702459</v>
      </c>
    </row>
    <row r="67" spans="1:3">
      <c r="A67" s="9">
        <v>39</v>
      </c>
      <c r="B67" s="9">
        <v>4572.5841617449187</v>
      </c>
      <c r="C67" s="9">
        <v>432.2158382550806</v>
      </c>
    </row>
    <row r="68" spans="1:3">
      <c r="A68" s="9">
        <v>40</v>
      </c>
      <c r="B68" s="9">
        <v>4418.7044912347046</v>
      </c>
      <c r="C68" s="9">
        <v>-593.90449123470489</v>
      </c>
    </row>
    <row r="69" spans="1:3">
      <c r="A69" s="9">
        <v>41</v>
      </c>
      <c r="B69" s="9">
        <v>4244.567039337795</v>
      </c>
      <c r="C69" s="9">
        <v>-419.76703933779527</v>
      </c>
    </row>
    <row r="70" spans="1:3">
      <c r="A70" s="9">
        <v>42</v>
      </c>
      <c r="B70" s="9">
        <v>4051.2708112524997</v>
      </c>
      <c r="C70" s="9">
        <v>-226.47081125249997</v>
      </c>
    </row>
    <row r="71" spans="1:3">
      <c r="A71" s="9">
        <v>43</v>
      </c>
      <c r="B71" s="9">
        <v>3840.3382549302769</v>
      </c>
      <c r="C71" s="9">
        <v>-15.538254930277162</v>
      </c>
    </row>
    <row r="72" spans="1:3">
      <c r="A72" s="9">
        <v>44</v>
      </c>
      <c r="B72" s="9">
        <v>3613.7443138590024</v>
      </c>
      <c r="C72" s="9">
        <v>211.0556861409973</v>
      </c>
    </row>
    <row r="73" spans="1:3" ht="19.5" thickBot="1">
      <c r="A73" s="10">
        <v>45</v>
      </c>
      <c r="B73" s="10">
        <v>3373.9454798471415</v>
      </c>
      <c r="C73" s="10">
        <v>122.95452015285809</v>
      </c>
    </row>
  </sheetData>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16A9-E0D0-454B-BB38-E4983371AB85}">
  <dimension ref="A1:I71"/>
  <sheetViews>
    <sheetView topLeftCell="E1" workbookViewId="0">
      <selection activeCell="N32" sqref="N32"/>
    </sheetView>
  </sheetViews>
  <sheetFormatPr defaultRowHeight="18.75"/>
  <sheetData>
    <row r="1" spans="1:9">
      <c r="A1" t="s">
        <v>187</v>
      </c>
    </row>
    <row r="2" spans="1:9" ht="19.5" thickBot="1"/>
    <row r="3" spans="1:9">
      <c r="A3" s="12" t="s">
        <v>188</v>
      </c>
      <c r="B3" s="12"/>
    </row>
    <row r="4" spans="1:9">
      <c r="A4" s="9" t="s">
        <v>189</v>
      </c>
      <c r="B4" s="9">
        <v>0.96754828335914789</v>
      </c>
    </row>
    <row r="5" spans="1:9">
      <c r="A5" s="9" t="s">
        <v>190</v>
      </c>
      <c r="B5" s="9">
        <v>0.93614968063123394</v>
      </c>
    </row>
    <row r="6" spans="1:9">
      <c r="A6" s="9" t="s">
        <v>191</v>
      </c>
      <c r="B6" s="9">
        <v>0.92752125909491423</v>
      </c>
    </row>
    <row r="7" spans="1:9">
      <c r="A7" s="9" t="s">
        <v>192</v>
      </c>
      <c r="B7" s="9">
        <v>424.93747086977743</v>
      </c>
    </row>
    <row r="8" spans="1:9" ht="19.5" thickBot="1">
      <c r="A8" s="10" t="s">
        <v>193</v>
      </c>
      <c r="B8" s="10">
        <v>43</v>
      </c>
    </row>
    <row r="10" spans="1:9" ht="19.5" thickBot="1">
      <c r="A10" t="s">
        <v>194</v>
      </c>
    </row>
    <row r="11" spans="1:9">
      <c r="A11" s="11"/>
      <c r="B11" s="11" t="s">
        <v>199</v>
      </c>
      <c r="C11" s="11" t="s">
        <v>200</v>
      </c>
      <c r="D11" s="11" t="s">
        <v>201</v>
      </c>
      <c r="E11" s="11" t="s">
        <v>202</v>
      </c>
      <c r="F11" s="11" t="s">
        <v>203</v>
      </c>
    </row>
    <row r="12" spans="1:9">
      <c r="A12" s="9" t="s">
        <v>195</v>
      </c>
      <c r="B12" s="9">
        <v>5</v>
      </c>
      <c r="C12" s="9">
        <v>97956667.323921323</v>
      </c>
      <c r="D12" s="9">
        <v>19591333.464784265</v>
      </c>
      <c r="E12" s="9">
        <v>108.4960530371269</v>
      </c>
      <c r="F12" s="9">
        <v>4.7254006153294891E-21</v>
      </c>
    </row>
    <row r="13" spans="1:9">
      <c r="A13" s="9" t="s">
        <v>196</v>
      </c>
      <c r="B13" s="9">
        <v>37</v>
      </c>
      <c r="C13" s="9">
        <v>6681158.6035205089</v>
      </c>
      <c r="D13" s="9">
        <v>180571.85414920293</v>
      </c>
      <c r="E13" s="9"/>
      <c r="F13" s="9"/>
    </row>
    <row r="14" spans="1:9" ht="19.5" thickBot="1">
      <c r="A14" s="10" t="s">
        <v>197</v>
      </c>
      <c r="B14" s="10">
        <v>42</v>
      </c>
      <c r="C14" s="10">
        <v>104637825.92744184</v>
      </c>
      <c r="D14" s="10"/>
      <c r="E14" s="10"/>
      <c r="F14" s="10"/>
    </row>
    <row r="15" spans="1:9" ht="19.5" thickBot="1"/>
    <row r="16" spans="1:9">
      <c r="A16" s="11"/>
      <c r="B16" s="11" t="s">
        <v>204</v>
      </c>
      <c r="C16" s="11" t="s">
        <v>192</v>
      </c>
      <c r="D16" s="11" t="s">
        <v>205</v>
      </c>
      <c r="E16" s="11" t="s">
        <v>206</v>
      </c>
      <c r="F16" s="11" t="s">
        <v>207</v>
      </c>
      <c r="G16" s="11" t="s">
        <v>208</v>
      </c>
      <c r="H16" s="11" t="s">
        <v>209</v>
      </c>
      <c r="I16" s="11" t="s">
        <v>210</v>
      </c>
    </row>
    <row r="17" spans="1:9">
      <c r="A17" s="9" t="s">
        <v>198</v>
      </c>
      <c r="B17" s="9">
        <v>-118005.99768147772</v>
      </c>
      <c r="C17" s="9">
        <v>47860.217037539165</v>
      </c>
      <c r="D17" s="9">
        <v>-2.4656385822262297</v>
      </c>
      <c r="E17" s="9">
        <v>1.8437472361215821E-2</v>
      </c>
      <c r="F17" s="9">
        <v>-214980.00872187701</v>
      </c>
      <c r="G17" s="9">
        <v>-21031.986641078416</v>
      </c>
      <c r="H17" s="9">
        <v>-214980.00872187701</v>
      </c>
      <c r="I17" s="9">
        <v>-21031.986641078416</v>
      </c>
    </row>
    <row r="18" spans="1:9">
      <c r="A18" s="9" t="s">
        <v>211</v>
      </c>
      <c r="B18" s="9">
        <v>15125.331412804986</v>
      </c>
      <c r="C18" s="9">
        <v>6046.8368805524133</v>
      </c>
      <c r="D18" s="9">
        <v>2.5013625655175935</v>
      </c>
      <c r="E18" s="9">
        <v>1.6924396040600309E-2</v>
      </c>
      <c r="F18" s="9">
        <v>2873.2761002632251</v>
      </c>
      <c r="G18" s="9">
        <v>27377.386725346747</v>
      </c>
      <c r="H18" s="9">
        <v>2873.2761002632251</v>
      </c>
      <c r="I18" s="9">
        <v>27377.386725346747</v>
      </c>
    </row>
    <row r="19" spans="1:9">
      <c r="A19" s="9" t="s">
        <v>212</v>
      </c>
      <c r="B19" s="9">
        <v>-734.21053364703744</v>
      </c>
      <c r="C19" s="9">
        <v>296.79587081642586</v>
      </c>
      <c r="D19" s="9">
        <v>-2.4737895834850114</v>
      </c>
      <c r="E19" s="9">
        <v>1.8081771749448711E-2</v>
      </c>
      <c r="F19" s="9">
        <v>-1335.5760901534413</v>
      </c>
      <c r="G19" s="9">
        <v>-132.84497714063366</v>
      </c>
      <c r="H19" s="9">
        <v>-1335.5760901534413</v>
      </c>
      <c r="I19" s="9">
        <v>-132.84497714063366</v>
      </c>
    </row>
    <row r="20" spans="1:9">
      <c r="A20" s="9" t="s">
        <v>213</v>
      </c>
      <c r="B20" s="9">
        <v>17.32342498895834</v>
      </c>
      <c r="C20" s="9">
        <v>7.0841276988262614</v>
      </c>
      <c r="D20" s="9">
        <v>2.4453857589027628</v>
      </c>
      <c r="E20" s="9">
        <v>1.9349036316828844E-2</v>
      </c>
      <c r="F20" s="9">
        <v>2.9696188384608089</v>
      </c>
      <c r="G20" s="9">
        <v>31.67723113945587</v>
      </c>
      <c r="H20" s="9">
        <v>2.9696188384608089</v>
      </c>
      <c r="I20" s="9">
        <v>31.67723113945587</v>
      </c>
    </row>
    <row r="21" spans="1:9">
      <c r="A21" s="9" t="s">
        <v>300</v>
      </c>
      <c r="B21" s="9">
        <v>-0.1959540408773271</v>
      </c>
      <c r="C21" s="9">
        <v>8.237105921972529E-2</v>
      </c>
      <c r="D21" s="9">
        <v>-2.3789185514128031</v>
      </c>
      <c r="E21" s="9">
        <v>2.2635792381151182E-2</v>
      </c>
      <c r="F21" s="9">
        <v>-0.36285366024005905</v>
      </c>
      <c r="G21" s="9">
        <v>-2.9054421514595141E-2</v>
      </c>
      <c r="H21" s="9">
        <v>-0.36285366024005905</v>
      </c>
      <c r="I21" s="9">
        <v>-2.9054421514595141E-2</v>
      </c>
    </row>
    <row r="22" spans="1:9" ht="19.5" thickBot="1">
      <c r="A22" s="10" t="s">
        <v>301</v>
      </c>
      <c r="B22" s="10">
        <v>8.4653620054084939E-4</v>
      </c>
      <c r="C22" s="10">
        <v>3.7396930276837009E-4</v>
      </c>
      <c r="D22" s="10">
        <v>2.2636515732019289</v>
      </c>
      <c r="E22" s="10">
        <v>2.9549908957369277E-2</v>
      </c>
      <c r="F22" s="10">
        <v>8.8802417867326266E-5</v>
      </c>
      <c r="G22" s="10">
        <v>1.6042699832143725E-3</v>
      </c>
      <c r="H22" s="10">
        <v>8.8802417867326266E-5</v>
      </c>
      <c r="I22" s="10">
        <v>1.6042699832143725E-3</v>
      </c>
    </row>
    <row r="26" spans="1:9">
      <c r="A26" t="s">
        <v>214</v>
      </c>
    </row>
    <row r="27" spans="1:9" ht="19.5" thickBot="1"/>
    <row r="28" spans="1:9">
      <c r="A28" s="11" t="s">
        <v>215</v>
      </c>
      <c r="B28" s="11" t="s">
        <v>216</v>
      </c>
      <c r="C28" s="11" t="s">
        <v>196</v>
      </c>
    </row>
    <row r="29" spans="1:9">
      <c r="A29" s="9">
        <v>1</v>
      </c>
      <c r="B29" s="9">
        <v>2865.9869498558674</v>
      </c>
      <c r="C29" s="9">
        <v>209.71305014413247</v>
      </c>
    </row>
    <row r="30" spans="1:9">
      <c r="A30" s="9">
        <v>2</v>
      </c>
      <c r="B30" s="9">
        <v>3303.5174936877838</v>
      </c>
      <c r="C30" s="9">
        <v>-227.81749368778401</v>
      </c>
    </row>
    <row r="31" spans="1:9">
      <c r="A31" s="9">
        <v>3</v>
      </c>
      <c r="B31" s="9">
        <v>3646.6274274234584</v>
      </c>
      <c r="C31" s="9">
        <v>300.4725725765411</v>
      </c>
    </row>
    <row r="32" spans="1:9">
      <c r="A32" s="9">
        <v>4</v>
      </c>
      <c r="B32" s="9">
        <v>3914.5370242662048</v>
      </c>
      <c r="C32" s="9">
        <v>32.562975733794701</v>
      </c>
    </row>
    <row r="33" spans="1:3">
      <c r="A33" s="9">
        <v>5</v>
      </c>
      <c r="B33" s="9">
        <v>4124.3032690400905</v>
      </c>
      <c r="C33" s="9">
        <v>-177.20326904009107</v>
      </c>
    </row>
    <row r="34" spans="1:3">
      <c r="A34" s="9">
        <v>6</v>
      </c>
      <c r="B34" s="9">
        <v>4290.921442533534</v>
      </c>
      <c r="C34" s="9">
        <v>-343.82144253353454</v>
      </c>
    </row>
    <row r="35" spans="1:3">
      <c r="A35" s="9">
        <v>7</v>
      </c>
      <c r="B35" s="9">
        <v>4427.4267058436926</v>
      </c>
      <c r="C35" s="9">
        <v>-480.32670584369316</v>
      </c>
    </row>
    <row r="36" spans="1:3">
      <c r="A36" s="9">
        <v>8</v>
      </c>
      <c r="B36" s="9">
        <v>4544.9956847210451</v>
      </c>
      <c r="C36" s="9">
        <v>248.00431527895489</v>
      </c>
    </row>
    <row r="37" spans="1:3">
      <c r="A37" s="9">
        <v>9</v>
      </c>
      <c r="B37" s="9">
        <v>4653.0480539119671</v>
      </c>
      <c r="C37" s="9">
        <v>139.95194608803286</v>
      </c>
    </row>
    <row r="38" spans="1:3">
      <c r="A38" s="9">
        <v>10</v>
      </c>
      <c r="B38" s="9">
        <v>4759.3481215045795</v>
      </c>
      <c r="C38" s="9">
        <v>33.651878495420533</v>
      </c>
    </row>
    <row r="39" spans="1:3">
      <c r="A39" s="9">
        <v>11</v>
      </c>
      <c r="B39" s="9">
        <v>4870.1064132713582</v>
      </c>
      <c r="C39" s="9">
        <v>-77.106413271358178</v>
      </c>
    </row>
    <row r="40" spans="1:3">
      <c r="A40" s="9">
        <v>12</v>
      </c>
      <c r="B40" s="9">
        <v>4990.0812570138587</v>
      </c>
      <c r="C40" s="9">
        <v>-197.0812570138587</v>
      </c>
    </row>
    <row r="41" spans="1:3">
      <c r="A41" s="9">
        <v>13</v>
      </c>
      <c r="B41" s="9">
        <v>5122.6803669072324</v>
      </c>
      <c r="C41" s="9">
        <v>476.41963309276798</v>
      </c>
    </row>
    <row r="42" spans="1:3">
      <c r="A42" s="9">
        <v>14</v>
      </c>
      <c r="B42" s="9">
        <v>5270.0624278432806</v>
      </c>
      <c r="C42" s="9">
        <v>329.03757215671976</v>
      </c>
    </row>
    <row r="43" spans="1:3">
      <c r="A43" s="9">
        <v>15</v>
      </c>
      <c r="B43" s="9">
        <v>5433.2386797752115</v>
      </c>
      <c r="C43" s="9">
        <v>165.86132022478887</v>
      </c>
    </row>
    <row r="44" spans="1:3">
      <c r="A44" s="9">
        <v>16</v>
      </c>
      <c r="B44" s="9">
        <v>5612.1745020614617</v>
      </c>
      <c r="C44" s="9">
        <v>-13.074502061461317</v>
      </c>
    </row>
    <row r="45" spans="1:3">
      <c r="A45" s="9">
        <v>17</v>
      </c>
      <c r="B45" s="9">
        <v>5805.8909978096635</v>
      </c>
      <c r="C45" s="9">
        <v>-206.79099780966317</v>
      </c>
    </row>
    <row r="46" spans="1:3">
      <c r="A46" s="9">
        <v>18</v>
      </c>
      <c r="B46" s="9">
        <v>6012.5665782213619</v>
      </c>
      <c r="C46" s="9">
        <v>424.33342177863778</v>
      </c>
    </row>
    <row r="47" spans="1:3">
      <c r="A47" s="9">
        <v>19</v>
      </c>
      <c r="B47" s="9">
        <v>6229.638546934948</v>
      </c>
      <c r="C47" s="9">
        <v>207.26145306505168</v>
      </c>
    </row>
    <row r="48" spans="1:3">
      <c r="A48" s="9">
        <v>20</v>
      </c>
      <c r="B48" s="9">
        <v>6453.9046843704855</v>
      </c>
      <c r="C48" s="9">
        <v>-17.004684370485847</v>
      </c>
    </row>
    <row r="49" spans="1:3">
      <c r="A49" s="9">
        <v>21</v>
      </c>
      <c r="B49" s="9">
        <v>6681.6248320746381</v>
      </c>
      <c r="C49" s="9">
        <v>-244.72483207463847</v>
      </c>
    </row>
    <row r="50" spans="1:3">
      <c r="A50" s="9">
        <v>22</v>
      </c>
      <c r="B50" s="9">
        <v>6908.6224770617846</v>
      </c>
      <c r="C50" s="9">
        <v>-471.72247706178496</v>
      </c>
    </row>
    <row r="51" spans="1:3">
      <c r="A51" s="9">
        <v>23</v>
      </c>
      <c r="B51" s="9">
        <v>7130.3863361621334</v>
      </c>
      <c r="C51" s="9">
        <v>104.01366383786626</v>
      </c>
    </row>
    <row r="52" spans="1:3">
      <c r="A52" s="9">
        <v>24</v>
      </c>
      <c r="B52" s="9">
        <v>7342.1719403620227</v>
      </c>
      <c r="C52" s="9">
        <v>-107.77194036202309</v>
      </c>
    </row>
    <row r="53" spans="1:3">
      <c r="A53" s="9">
        <v>25</v>
      </c>
      <c r="B53" s="9">
        <v>7539.1032191509439</v>
      </c>
      <c r="C53" s="9">
        <v>-304.70321915094428</v>
      </c>
    </row>
    <row r="54" spans="1:3">
      <c r="A54" s="9">
        <v>26</v>
      </c>
      <c r="B54" s="9">
        <v>7716.2740848628746</v>
      </c>
      <c r="C54" s="9">
        <v>-481.87408486287495</v>
      </c>
    </row>
    <row r="55" spans="1:3">
      <c r="A55" s="9">
        <v>27</v>
      </c>
      <c r="B55" s="9">
        <v>7868.8500170235347</v>
      </c>
      <c r="C55" s="9">
        <v>-634.45001702353511</v>
      </c>
    </row>
    <row r="56" spans="1:3">
      <c r="A56" s="9">
        <v>28</v>
      </c>
      <c r="B56" s="9">
        <v>7992.1696466917056</v>
      </c>
      <c r="C56" s="9">
        <v>324.53035330829516</v>
      </c>
    </row>
    <row r="57" spans="1:3">
      <c r="A57" s="9">
        <v>29</v>
      </c>
      <c r="B57" s="9">
        <v>8081.8463408037205</v>
      </c>
      <c r="C57" s="9">
        <v>234.8536591962802</v>
      </c>
    </row>
    <row r="58" spans="1:3">
      <c r="A58" s="9">
        <v>30</v>
      </c>
      <c r="B58" s="9">
        <v>8133.8697865193826</v>
      </c>
      <c r="C58" s="9">
        <v>182.83021348061811</v>
      </c>
    </row>
    <row r="59" spans="1:3">
      <c r="A59" s="9">
        <v>31</v>
      </c>
      <c r="B59" s="9">
        <v>8144.707575563516</v>
      </c>
      <c r="C59" s="9">
        <v>171.99242443648473</v>
      </c>
    </row>
    <row r="60" spans="1:3">
      <c r="A60" s="9">
        <v>32</v>
      </c>
      <c r="B60" s="9">
        <v>8111.4067885732511</v>
      </c>
      <c r="C60" s="9">
        <v>205.29321142674962</v>
      </c>
    </row>
    <row r="61" spans="1:3">
      <c r="A61" s="9">
        <v>33</v>
      </c>
      <c r="B61" s="9">
        <v>8031.6955794370151</v>
      </c>
      <c r="C61" s="9">
        <v>76.104420562985069</v>
      </c>
    </row>
    <row r="62" spans="1:3">
      <c r="A62" s="9">
        <v>34</v>
      </c>
      <c r="B62" s="9">
        <v>7904.0847596445819</v>
      </c>
      <c r="C62" s="9">
        <v>203.71524035541825</v>
      </c>
    </row>
    <row r="63" spans="1:3">
      <c r="A63" s="9">
        <v>35</v>
      </c>
      <c r="B63" s="9">
        <v>7727.9693826266448</v>
      </c>
      <c r="C63" s="9">
        <v>379.83061737335538</v>
      </c>
    </row>
    <row r="64" spans="1:3">
      <c r="A64" s="9">
        <v>36</v>
      </c>
      <c r="B64" s="9">
        <v>7503.7303280999186</v>
      </c>
      <c r="C64" s="9">
        <v>604.06967190008163</v>
      </c>
    </row>
    <row r="65" spans="1:3">
      <c r="A65" s="9">
        <v>37</v>
      </c>
      <c r="B65" s="9">
        <v>7232.8358864150941</v>
      </c>
      <c r="C65" s="9">
        <v>874.96411358490604</v>
      </c>
    </row>
    <row r="66" spans="1:3">
      <c r="A66" s="9">
        <v>38</v>
      </c>
      <c r="B66" s="9">
        <v>6917.9433428937336</v>
      </c>
      <c r="C66" s="9">
        <v>-1225.3433428937342</v>
      </c>
    </row>
    <row r="67" spans="1:3">
      <c r="A67" s="9">
        <v>39</v>
      </c>
      <c r="B67" s="9">
        <v>6563.0005621773889</v>
      </c>
      <c r="C67" s="9">
        <v>-870.40056217738947</v>
      </c>
    </row>
    <row r="68" spans="1:3">
      <c r="A68" s="9">
        <v>40</v>
      </c>
      <c r="B68" s="9">
        <v>6173.3475725704338</v>
      </c>
      <c r="C68" s="9">
        <v>-480.74757257043439</v>
      </c>
    </row>
    <row r="69" spans="1:3">
      <c r="A69" s="9">
        <v>41</v>
      </c>
      <c r="B69" s="9">
        <v>5755.8181503870292</v>
      </c>
      <c r="C69" s="9">
        <v>-63.218150387029709</v>
      </c>
    </row>
    <row r="70" spans="1:3">
      <c r="A70" s="9">
        <v>42</v>
      </c>
      <c r="B70" s="9">
        <v>5318.8414042863296</v>
      </c>
      <c r="C70" s="9">
        <v>373.75859571366982</v>
      </c>
    </row>
    <row r="71" spans="1:3" ht="19.5" thickBot="1">
      <c r="A71" s="10">
        <v>43</v>
      </c>
      <c r="B71" s="10">
        <v>4872.5433596279472</v>
      </c>
      <c r="C71" s="10">
        <v>321.95664037205279</v>
      </c>
    </row>
  </sheetData>
  <phoneticPr fontId="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3CE89-2811-49A5-BB43-02FCC299B853}">
  <dimension ref="A1:AQ90"/>
  <sheetViews>
    <sheetView topLeftCell="P3" zoomScaleNormal="100" zoomScaleSheetLayoutView="100" workbookViewId="0">
      <pane xSplit="6" ySplit="6" topLeftCell="V24" activePane="bottomRight" state="frozen"/>
      <selection activeCell="P3" sqref="P3"/>
      <selection pane="topRight" activeCell="V3" sqref="V3"/>
      <selection pane="bottomLeft" activeCell="P9" sqref="P9"/>
      <selection pane="bottomRight" activeCell="Y51" sqref="Y51"/>
    </sheetView>
  </sheetViews>
  <sheetFormatPr defaultColWidth="9" defaultRowHeight="12"/>
  <cols>
    <col min="1" max="1" width="2.5" style="50" customWidth="1"/>
    <col min="2" max="2" width="1.875" style="50" customWidth="1"/>
    <col min="3" max="3" width="1.625" style="50" customWidth="1"/>
    <col min="4" max="4" width="2.125" style="50" customWidth="1"/>
    <col min="5" max="5" width="3.5" style="50" customWidth="1"/>
    <col min="6" max="6" width="5" style="105" customWidth="1"/>
    <col min="7" max="14" width="2.125" style="50" customWidth="1"/>
    <col min="15" max="15" width="15.75" style="50" customWidth="1"/>
    <col min="16" max="16" width="0.625" style="50" customWidth="1"/>
    <col min="17" max="17" width="30.75" style="50" customWidth="1"/>
    <col min="18" max="21" width="13.625" style="50" hidden="1" customWidth="1"/>
    <col min="22" max="22" width="13.625" style="50" customWidth="1"/>
    <col min="23" max="33" width="10.5" style="50" customWidth="1"/>
    <col min="34" max="34" width="3.625" style="50" customWidth="1"/>
    <col min="35" max="16384" width="9" style="50"/>
  </cols>
  <sheetData>
    <row r="1" spans="1:43" hidden="1">
      <c r="R1" s="50">
        <v>1</v>
      </c>
      <c r="S1" s="50">
        <v>2</v>
      </c>
      <c r="T1" s="50">
        <v>3</v>
      </c>
      <c r="U1" s="50">
        <v>4</v>
      </c>
      <c r="V1" s="50">
        <v>5</v>
      </c>
      <c r="W1" s="50">
        <v>6</v>
      </c>
      <c r="X1" s="50">
        <v>7</v>
      </c>
      <c r="Y1" s="50">
        <v>8</v>
      </c>
      <c r="Z1" s="50">
        <v>9</v>
      </c>
      <c r="AA1" s="50">
        <v>10</v>
      </c>
      <c r="AB1" s="50">
        <v>11</v>
      </c>
      <c r="AC1" s="50">
        <v>12</v>
      </c>
      <c r="AD1" s="50">
        <v>13</v>
      </c>
      <c r="AE1" s="50">
        <v>14</v>
      </c>
      <c r="AF1" s="50">
        <v>15</v>
      </c>
      <c r="AG1" s="50">
        <v>16</v>
      </c>
    </row>
    <row r="2" spans="1:43" ht="11.25" hidden="1" customHeight="1">
      <c r="R2" s="60"/>
      <c r="S2" s="60"/>
      <c r="T2" s="60"/>
      <c r="U2" s="60"/>
      <c r="V2" s="60"/>
      <c r="W2" s="60"/>
      <c r="X2" s="60"/>
      <c r="Y2" s="60"/>
      <c r="Z2" s="60"/>
      <c r="AA2" s="60"/>
      <c r="AB2" s="60"/>
      <c r="AC2" s="60"/>
      <c r="AD2" s="60"/>
      <c r="AE2" s="60"/>
      <c r="AF2" s="60"/>
      <c r="AG2" s="60"/>
      <c r="AH2" s="53"/>
    </row>
    <row r="3" spans="1:43" ht="24" customHeight="1">
      <c r="G3" s="89"/>
      <c r="H3" s="89"/>
      <c r="I3" s="89"/>
      <c r="J3" s="89"/>
      <c r="K3" s="89"/>
      <c r="L3" s="89"/>
      <c r="M3" s="89"/>
      <c r="N3" s="89"/>
      <c r="P3" s="89"/>
      <c r="R3" s="86"/>
      <c r="S3" s="86"/>
      <c r="T3" s="86"/>
      <c r="U3" s="86"/>
      <c r="V3" s="86"/>
      <c r="W3" s="92" t="s">
        <v>459</v>
      </c>
      <c r="X3" s="91" t="s">
        <v>458</v>
      </c>
      <c r="Y3" s="88"/>
      <c r="Z3" s="88"/>
      <c r="AA3" s="89"/>
      <c r="AB3" s="88"/>
      <c r="AC3" s="89"/>
      <c r="AD3" s="88"/>
      <c r="AE3" s="88"/>
      <c r="AF3" s="88"/>
      <c r="AG3" s="88"/>
      <c r="AH3" s="87"/>
      <c r="AI3" s="87"/>
      <c r="AJ3" s="87"/>
      <c r="AK3" s="87"/>
      <c r="AL3" s="87"/>
      <c r="AM3" s="87"/>
      <c r="AN3" s="87"/>
      <c r="AO3" s="87"/>
      <c r="AP3" s="87"/>
      <c r="AQ3" s="87"/>
    </row>
    <row r="4" spans="1:43" ht="24" customHeight="1">
      <c r="G4" s="89"/>
      <c r="H4" s="89"/>
      <c r="I4" s="89"/>
      <c r="J4" s="89"/>
      <c r="K4" s="89"/>
      <c r="L4" s="89"/>
      <c r="M4" s="89"/>
      <c r="N4" s="89"/>
      <c r="O4" s="89"/>
      <c r="P4" s="89"/>
      <c r="R4" s="86"/>
      <c r="S4" s="86"/>
      <c r="T4" s="86"/>
      <c r="U4" s="86"/>
      <c r="V4" s="86"/>
      <c r="W4" s="90" t="s">
        <v>457</v>
      </c>
      <c r="X4" s="84" t="s">
        <v>456</v>
      </c>
      <c r="Y4" s="89"/>
      <c r="Z4" s="89"/>
      <c r="AA4" s="89"/>
      <c r="AB4" s="89"/>
      <c r="AC4" s="88"/>
      <c r="AD4" s="88"/>
      <c r="AE4" s="88"/>
      <c r="AF4" s="88"/>
      <c r="AG4" s="88"/>
      <c r="AH4" s="87"/>
      <c r="AI4" s="87"/>
      <c r="AJ4" s="87"/>
      <c r="AK4" s="87"/>
      <c r="AL4" s="87"/>
      <c r="AM4" s="87"/>
      <c r="AN4" s="87"/>
      <c r="AO4" s="87"/>
      <c r="AP4" s="87"/>
      <c r="AQ4" s="87"/>
    </row>
    <row r="5" spans="1:43" ht="24" customHeight="1">
      <c r="G5" s="51" t="s">
        <v>455</v>
      </c>
      <c r="H5" s="81"/>
      <c r="I5" s="81"/>
      <c r="J5" s="81"/>
      <c r="K5" s="81"/>
      <c r="L5" s="81"/>
      <c r="M5" s="81"/>
      <c r="N5" s="81"/>
      <c r="O5" s="81"/>
      <c r="P5" s="81"/>
      <c r="Q5" s="81"/>
      <c r="S5" s="86"/>
      <c r="T5" s="86"/>
      <c r="U5" s="86"/>
      <c r="V5" s="86"/>
      <c r="W5" s="85" t="s">
        <v>454</v>
      </c>
      <c r="X5" s="84" t="s">
        <v>453</v>
      </c>
      <c r="Y5" s="83"/>
      <c r="Z5" s="83"/>
      <c r="AA5" s="83"/>
      <c r="AB5" s="83"/>
      <c r="AC5" s="83"/>
      <c r="AD5" s="83"/>
      <c r="AE5" s="83"/>
      <c r="AF5" s="203" t="s">
        <v>452</v>
      </c>
      <c r="AG5" s="203"/>
      <c r="AH5" s="55"/>
    </row>
    <row r="6" spans="1:43" ht="18" customHeight="1" thickBot="1">
      <c r="G6" s="81" t="s">
        <v>451</v>
      </c>
      <c r="H6" s="81"/>
      <c r="I6" s="81"/>
      <c r="J6" s="81"/>
      <c r="K6" s="81"/>
      <c r="L6" s="81"/>
      <c r="M6" s="81"/>
      <c r="N6" s="81"/>
      <c r="O6" s="81"/>
      <c r="P6" s="81"/>
      <c r="Q6" s="81"/>
      <c r="R6" s="81"/>
      <c r="S6" s="81"/>
      <c r="T6" s="81"/>
      <c r="U6" s="81"/>
      <c r="V6" s="81"/>
      <c r="W6" s="82"/>
      <c r="X6" s="81"/>
      <c r="Y6" s="81"/>
      <c r="Z6" s="81"/>
      <c r="AA6" s="81"/>
      <c r="AB6" s="81"/>
      <c r="AC6" s="82"/>
      <c r="AD6" s="81"/>
      <c r="AE6" s="81"/>
      <c r="AF6" s="204" t="s">
        <v>450</v>
      </c>
      <c r="AG6" s="204"/>
      <c r="AH6" s="51"/>
      <c r="AI6" s="51"/>
      <c r="AJ6" s="51"/>
      <c r="AK6" s="51"/>
    </row>
    <row r="7" spans="1:43" ht="21" customHeight="1" thickTop="1">
      <c r="G7" s="205" t="s">
        <v>449</v>
      </c>
      <c r="H7" s="206"/>
      <c r="I7" s="206"/>
      <c r="J7" s="206"/>
      <c r="K7" s="206"/>
      <c r="L7" s="206"/>
      <c r="M7" s="206"/>
      <c r="N7" s="206"/>
      <c r="O7" s="206"/>
      <c r="P7" s="206"/>
      <c r="Q7" s="207"/>
      <c r="R7" s="210" t="s">
        <v>434</v>
      </c>
      <c r="S7" s="212" t="s">
        <v>448</v>
      </c>
      <c r="T7" s="213"/>
      <c r="U7" s="80" t="s">
        <v>447</v>
      </c>
      <c r="V7" s="210" t="s">
        <v>446</v>
      </c>
      <c r="W7" s="210" t="s">
        <v>445</v>
      </c>
      <c r="X7" s="215" t="s">
        <v>444</v>
      </c>
      <c r="Y7" s="215" t="s">
        <v>443</v>
      </c>
      <c r="Z7" s="210" t="s">
        <v>442</v>
      </c>
      <c r="AA7" s="210" t="s">
        <v>441</v>
      </c>
      <c r="AB7" s="210" t="s">
        <v>440</v>
      </c>
      <c r="AC7" s="210" t="s">
        <v>439</v>
      </c>
      <c r="AD7" s="210" t="s">
        <v>438</v>
      </c>
      <c r="AE7" s="212" t="s">
        <v>437</v>
      </c>
      <c r="AF7" s="213"/>
      <c r="AG7" s="213"/>
      <c r="AH7" s="51"/>
      <c r="AI7" s="51"/>
    </row>
    <row r="8" spans="1:43" ht="21" customHeight="1">
      <c r="G8" s="208"/>
      <c r="H8" s="208"/>
      <c r="I8" s="208"/>
      <c r="J8" s="208"/>
      <c r="K8" s="208"/>
      <c r="L8" s="208"/>
      <c r="M8" s="208"/>
      <c r="N8" s="208"/>
      <c r="O8" s="208"/>
      <c r="P8" s="208"/>
      <c r="Q8" s="209"/>
      <c r="R8" s="211"/>
      <c r="S8" s="79" t="s">
        <v>434</v>
      </c>
      <c r="T8" s="79" t="s">
        <v>436</v>
      </c>
      <c r="U8" s="79" t="s">
        <v>435</v>
      </c>
      <c r="V8" s="214"/>
      <c r="W8" s="214"/>
      <c r="X8" s="217"/>
      <c r="Y8" s="216"/>
      <c r="Z8" s="211"/>
      <c r="AA8" s="211"/>
      <c r="AB8" s="211"/>
      <c r="AC8" s="211"/>
      <c r="AD8" s="211"/>
      <c r="AE8" s="79" t="s">
        <v>434</v>
      </c>
      <c r="AF8" s="79" t="s">
        <v>433</v>
      </c>
      <c r="AG8" s="78" t="s">
        <v>432</v>
      </c>
      <c r="AH8" s="51"/>
      <c r="AI8" s="51"/>
    </row>
    <row r="9" spans="1:43" ht="21" customHeight="1">
      <c r="G9" s="218" t="s">
        <v>431</v>
      </c>
      <c r="H9" s="219"/>
      <c r="I9" s="219"/>
      <c r="J9" s="219"/>
      <c r="K9" s="219"/>
      <c r="L9" s="219"/>
      <c r="M9" s="219"/>
      <c r="N9" s="219"/>
      <c r="O9" s="219"/>
      <c r="P9" s="219"/>
      <c r="Q9" s="220"/>
      <c r="R9" s="77"/>
      <c r="S9" s="77"/>
      <c r="T9" s="73"/>
      <c r="U9" s="73"/>
      <c r="V9" s="77"/>
      <c r="W9" s="77"/>
      <c r="X9" s="74"/>
      <c r="Y9" s="74"/>
      <c r="Z9" s="76"/>
      <c r="AA9" s="73"/>
      <c r="AB9" s="73"/>
      <c r="AC9" s="73"/>
      <c r="AD9" s="75"/>
      <c r="AE9" s="74"/>
      <c r="AF9" s="73"/>
      <c r="AG9" s="223" t="s">
        <v>430</v>
      </c>
      <c r="AH9" s="51"/>
      <c r="AI9" s="51"/>
    </row>
    <row r="10" spans="1:43" ht="21" customHeight="1">
      <c r="G10" s="221"/>
      <c r="H10" s="221"/>
      <c r="I10" s="221"/>
      <c r="J10" s="221"/>
      <c r="K10" s="221"/>
      <c r="L10" s="221"/>
      <c r="M10" s="221"/>
      <c r="N10" s="221"/>
      <c r="O10" s="221"/>
      <c r="P10" s="221"/>
      <c r="Q10" s="222"/>
      <c r="R10" s="71" t="s">
        <v>429</v>
      </c>
      <c r="S10" s="71" t="s">
        <v>429</v>
      </c>
      <c r="T10" s="71" t="s">
        <v>428</v>
      </c>
      <c r="U10" s="71" t="s">
        <v>428</v>
      </c>
      <c r="V10" s="71" t="s">
        <v>428</v>
      </c>
      <c r="W10" s="71" t="s">
        <v>428</v>
      </c>
      <c r="X10" s="72" t="s">
        <v>428</v>
      </c>
      <c r="Y10" s="72" t="s">
        <v>428</v>
      </c>
      <c r="Z10" s="71" t="s">
        <v>428</v>
      </c>
      <c r="AA10" s="71" t="s">
        <v>428</v>
      </c>
      <c r="AB10" s="71" t="s">
        <v>428</v>
      </c>
      <c r="AC10" s="71" t="s">
        <v>428</v>
      </c>
      <c r="AD10" s="71" t="s">
        <v>428</v>
      </c>
      <c r="AE10" s="71" t="s">
        <v>429</v>
      </c>
      <c r="AF10" s="71" t="s">
        <v>428</v>
      </c>
      <c r="AG10" s="224"/>
      <c r="AH10" s="51"/>
      <c r="AI10" s="51"/>
    </row>
    <row r="11" spans="1:43" ht="27" customHeight="1">
      <c r="A11" s="61" t="s">
        <v>323</v>
      </c>
      <c r="B11" s="61" t="s">
        <v>322</v>
      </c>
      <c r="C11" s="61" t="s">
        <v>322</v>
      </c>
      <c r="D11" s="61" t="s">
        <v>321</v>
      </c>
      <c r="E11" s="61"/>
      <c r="F11" s="106"/>
      <c r="G11" s="202" t="s">
        <v>427</v>
      </c>
      <c r="H11" s="202"/>
      <c r="I11" s="202"/>
      <c r="J11" s="202"/>
      <c r="K11" s="202"/>
      <c r="L11" s="202"/>
      <c r="M11" s="202"/>
      <c r="N11" s="202"/>
      <c r="O11" s="202"/>
      <c r="P11" s="94"/>
      <c r="Q11" s="95" t="s">
        <v>426</v>
      </c>
      <c r="R11" s="96">
        <v>11092</v>
      </c>
      <c r="S11" s="97">
        <v>585</v>
      </c>
      <c r="T11" s="97">
        <v>351</v>
      </c>
      <c r="U11" s="97">
        <v>234</v>
      </c>
      <c r="V11" s="97">
        <v>637</v>
      </c>
      <c r="W11" s="97">
        <v>622</v>
      </c>
      <c r="X11" s="97">
        <v>679</v>
      </c>
      <c r="Y11" s="97">
        <v>757</v>
      </c>
      <c r="Z11" s="97">
        <v>880</v>
      </c>
      <c r="AA11" s="97">
        <v>976</v>
      </c>
      <c r="AB11" s="97">
        <v>852</v>
      </c>
      <c r="AC11" s="97">
        <v>768</v>
      </c>
      <c r="AD11" s="97">
        <v>754</v>
      </c>
      <c r="AE11" s="65">
        <v>3582</v>
      </c>
      <c r="AF11" s="65">
        <v>884</v>
      </c>
      <c r="AG11" s="65">
        <v>2699</v>
      </c>
      <c r="AH11" s="54"/>
      <c r="AI11" s="70">
        <f>SUM(W11:AD11)</f>
        <v>6288</v>
      </c>
      <c r="AJ11" s="51"/>
      <c r="AK11" s="51"/>
    </row>
    <row r="12" spans="1:43" ht="27" customHeight="1">
      <c r="A12" s="61" t="s">
        <v>323</v>
      </c>
      <c r="B12" s="61" t="s">
        <v>322</v>
      </c>
      <c r="C12" s="61" t="s">
        <v>322</v>
      </c>
      <c r="D12" s="61" t="s">
        <v>321</v>
      </c>
      <c r="E12" s="61"/>
      <c r="F12" s="106"/>
      <c r="G12" s="94"/>
      <c r="H12" s="197" t="s">
        <v>425</v>
      </c>
      <c r="I12" s="197"/>
      <c r="J12" s="197"/>
      <c r="K12" s="197"/>
      <c r="L12" s="197"/>
      <c r="M12" s="197"/>
      <c r="N12" s="197"/>
      <c r="O12" s="197"/>
      <c r="P12" s="94"/>
      <c r="Q12" s="98" t="s">
        <v>424</v>
      </c>
      <c r="R12" s="99">
        <v>6886</v>
      </c>
      <c r="S12" s="97">
        <v>122</v>
      </c>
      <c r="T12" s="97">
        <v>26</v>
      </c>
      <c r="U12" s="97">
        <v>96</v>
      </c>
      <c r="V12" s="97">
        <v>480</v>
      </c>
      <c r="W12" s="97">
        <v>558</v>
      </c>
      <c r="X12" s="97">
        <v>589</v>
      </c>
      <c r="Y12" s="97">
        <v>655</v>
      </c>
      <c r="Z12" s="97">
        <v>776</v>
      </c>
      <c r="AA12" s="97">
        <v>865</v>
      </c>
      <c r="AB12" s="97">
        <v>747</v>
      </c>
      <c r="AC12" s="97">
        <v>644</v>
      </c>
      <c r="AD12" s="97">
        <v>543</v>
      </c>
      <c r="AE12" s="65">
        <v>907</v>
      </c>
      <c r="AF12" s="65">
        <v>438</v>
      </c>
      <c r="AG12" s="65">
        <v>469</v>
      </c>
      <c r="AH12" s="54"/>
      <c r="AI12" s="51"/>
      <c r="AJ12" s="51"/>
      <c r="AK12" s="51"/>
    </row>
    <row r="13" spans="1:43" ht="27" customHeight="1">
      <c r="A13" s="61" t="s">
        <v>323</v>
      </c>
      <c r="B13" s="61" t="s">
        <v>322</v>
      </c>
      <c r="C13" s="61" t="s">
        <v>322</v>
      </c>
      <c r="D13" s="61" t="s">
        <v>321</v>
      </c>
      <c r="E13" s="61"/>
      <c r="F13" s="106"/>
      <c r="G13" s="94"/>
      <c r="H13" s="94"/>
      <c r="I13" s="197" t="s">
        <v>423</v>
      </c>
      <c r="J13" s="197"/>
      <c r="K13" s="197"/>
      <c r="L13" s="197"/>
      <c r="M13" s="197"/>
      <c r="N13" s="197"/>
      <c r="O13" s="197"/>
      <c r="P13" s="94"/>
      <c r="Q13" s="98" t="s">
        <v>422</v>
      </c>
      <c r="R13" s="99">
        <v>6724</v>
      </c>
      <c r="S13" s="97">
        <v>119</v>
      </c>
      <c r="T13" s="97">
        <v>25</v>
      </c>
      <c r="U13" s="97">
        <v>94</v>
      </c>
      <c r="V13" s="97">
        <v>461</v>
      </c>
      <c r="W13" s="97">
        <v>539</v>
      </c>
      <c r="X13" s="97">
        <v>571</v>
      </c>
      <c r="Y13" s="97">
        <v>639</v>
      </c>
      <c r="Z13" s="97">
        <v>762</v>
      </c>
      <c r="AA13" s="97">
        <v>847</v>
      </c>
      <c r="AB13" s="97">
        <v>732</v>
      </c>
      <c r="AC13" s="97">
        <v>632</v>
      </c>
      <c r="AD13" s="97">
        <v>530</v>
      </c>
      <c r="AE13" s="65">
        <v>892</v>
      </c>
      <c r="AF13" s="65">
        <v>428</v>
      </c>
      <c r="AG13" s="65">
        <v>464</v>
      </c>
      <c r="AH13" s="54"/>
      <c r="AI13" s="51"/>
      <c r="AJ13" s="51"/>
      <c r="AK13" s="51"/>
    </row>
    <row r="14" spans="1:43" ht="21" customHeight="1">
      <c r="A14" s="61" t="s">
        <v>323</v>
      </c>
      <c r="B14" s="61" t="s">
        <v>322</v>
      </c>
      <c r="C14" s="61" t="s">
        <v>322</v>
      </c>
      <c r="D14" s="61" t="s">
        <v>321</v>
      </c>
      <c r="E14" s="61"/>
      <c r="F14" s="106"/>
      <c r="G14" s="94"/>
      <c r="H14" s="94"/>
      <c r="I14" s="94"/>
      <c r="J14" s="94"/>
      <c r="K14" s="94"/>
      <c r="L14" s="197" t="s">
        <v>421</v>
      </c>
      <c r="M14" s="197"/>
      <c r="N14" s="197"/>
      <c r="O14" s="197"/>
      <c r="P14" s="94"/>
      <c r="Q14" s="98" t="s">
        <v>420</v>
      </c>
      <c r="R14" s="99">
        <v>6549</v>
      </c>
      <c r="S14" s="97">
        <v>114</v>
      </c>
      <c r="T14" s="97">
        <v>24</v>
      </c>
      <c r="U14" s="97">
        <v>90</v>
      </c>
      <c r="V14" s="97">
        <v>448</v>
      </c>
      <c r="W14" s="97">
        <v>521</v>
      </c>
      <c r="X14" s="97">
        <v>544</v>
      </c>
      <c r="Y14" s="97">
        <v>618</v>
      </c>
      <c r="Z14" s="97">
        <v>747</v>
      </c>
      <c r="AA14" s="97">
        <v>836</v>
      </c>
      <c r="AB14" s="97">
        <v>721</v>
      </c>
      <c r="AC14" s="97">
        <v>622</v>
      </c>
      <c r="AD14" s="97">
        <v>518</v>
      </c>
      <c r="AE14" s="65">
        <v>859</v>
      </c>
      <c r="AF14" s="65">
        <v>414</v>
      </c>
      <c r="AG14" s="65">
        <v>445</v>
      </c>
      <c r="AH14" s="54"/>
      <c r="AI14" s="51"/>
      <c r="AJ14" s="51"/>
      <c r="AK14" s="51"/>
    </row>
    <row r="15" spans="1:43" ht="13.9" customHeight="1">
      <c r="A15" s="61" t="s">
        <v>323</v>
      </c>
      <c r="B15" s="61" t="s">
        <v>322</v>
      </c>
      <c r="C15" s="61" t="s">
        <v>322</v>
      </c>
      <c r="D15" s="61" t="s">
        <v>321</v>
      </c>
      <c r="E15" s="61"/>
      <c r="F15" s="106"/>
      <c r="G15" s="94"/>
      <c r="H15" s="94"/>
      <c r="I15" s="94"/>
      <c r="J15" s="94"/>
      <c r="K15" s="94"/>
      <c r="L15" s="94"/>
      <c r="M15" s="198" t="s">
        <v>419</v>
      </c>
      <c r="N15" s="198"/>
      <c r="O15" s="198"/>
      <c r="P15" s="94"/>
      <c r="Q15" s="98" t="s">
        <v>418</v>
      </c>
      <c r="R15" s="99">
        <v>5529</v>
      </c>
      <c r="S15" s="97">
        <v>36</v>
      </c>
      <c r="T15" s="97">
        <v>3</v>
      </c>
      <c r="U15" s="97">
        <v>33</v>
      </c>
      <c r="V15" s="97">
        <v>336</v>
      </c>
      <c r="W15" s="97">
        <v>495</v>
      </c>
      <c r="X15" s="97">
        <v>500</v>
      </c>
      <c r="Y15" s="97">
        <v>552</v>
      </c>
      <c r="Z15" s="97">
        <v>652</v>
      </c>
      <c r="AA15" s="97">
        <v>721</v>
      </c>
      <c r="AB15" s="97">
        <v>626</v>
      </c>
      <c r="AC15" s="97">
        <v>538</v>
      </c>
      <c r="AD15" s="97">
        <v>437</v>
      </c>
      <c r="AE15" s="65">
        <v>636</v>
      </c>
      <c r="AF15" s="65">
        <v>318</v>
      </c>
      <c r="AG15" s="65">
        <v>317</v>
      </c>
      <c r="AH15" s="54"/>
      <c r="AI15" s="51"/>
      <c r="AJ15" s="51"/>
      <c r="AK15" s="51"/>
    </row>
    <row r="16" spans="1:43" ht="13.9" customHeight="1">
      <c r="A16" s="61" t="s">
        <v>323</v>
      </c>
      <c r="B16" s="61" t="s">
        <v>322</v>
      </c>
      <c r="C16" s="61" t="s">
        <v>322</v>
      </c>
      <c r="D16" s="61" t="s">
        <v>321</v>
      </c>
      <c r="E16" s="61"/>
      <c r="F16" s="106"/>
      <c r="G16" s="94"/>
      <c r="H16" s="94"/>
      <c r="I16" s="94"/>
      <c r="J16" s="94"/>
      <c r="K16" s="94"/>
      <c r="L16" s="94"/>
      <c r="M16" s="225" t="s">
        <v>417</v>
      </c>
      <c r="N16" s="225"/>
      <c r="O16" s="225"/>
      <c r="P16" s="225"/>
      <c r="Q16" s="226"/>
      <c r="R16" s="99">
        <v>1019</v>
      </c>
      <c r="S16" s="97">
        <v>78</v>
      </c>
      <c r="T16" s="97">
        <v>21</v>
      </c>
      <c r="U16" s="97">
        <v>57</v>
      </c>
      <c r="V16" s="97">
        <v>112</v>
      </c>
      <c r="W16" s="97">
        <v>26</v>
      </c>
      <c r="X16" s="97">
        <v>44</v>
      </c>
      <c r="Y16" s="97">
        <v>66</v>
      </c>
      <c r="Z16" s="97">
        <v>96</v>
      </c>
      <c r="AA16" s="97">
        <v>115</v>
      </c>
      <c r="AB16" s="97">
        <v>95</v>
      </c>
      <c r="AC16" s="97">
        <v>83</v>
      </c>
      <c r="AD16" s="97">
        <v>81</v>
      </c>
      <c r="AE16" s="65">
        <v>224</v>
      </c>
      <c r="AF16" s="65">
        <v>96</v>
      </c>
      <c r="AG16" s="65">
        <v>128</v>
      </c>
      <c r="AH16" s="54"/>
      <c r="AI16" s="51"/>
      <c r="AJ16" s="51"/>
      <c r="AK16" s="51"/>
    </row>
    <row r="17" spans="1:37" ht="13.9" customHeight="1">
      <c r="A17" s="61" t="s">
        <v>323</v>
      </c>
      <c r="B17" s="61" t="s">
        <v>322</v>
      </c>
      <c r="C17" s="61" t="s">
        <v>322</v>
      </c>
      <c r="D17" s="61" t="s">
        <v>321</v>
      </c>
      <c r="E17" s="61"/>
      <c r="F17" s="106"/>
      <c r="G17" s="94"/>
      <c r="H17" s="94"/>
      <c r="I17" s="94"/>
      <c r="J17" s="94"/>
      <c r="K17" s="94"/>
      <c r="L17" s="197" t="s">
        <v>416</v>
      </c>
      <c r="M17" s="197"/>
      <c r="N17" s="197"/>
      <c r="O17" s="197"/>
      <c r="P17" s="94"/>
      <c r="Q17" s="98" t="s">
        <v>415</v>
      </c>
      <c r="R17" s="99">
        <v>176</v>
      </c>
      <c r="S17" s="97">
        <v>5</v>
      </c>
      <c r="T17" s="97">
        <v>1</v>
      </c>
      <c r="U17" s="97">
        <v>4</v>
      </c>
      <c r="V17" s="97">
        <v>13</v>
      </c>
      <c r="W17" s="97">
        <v>18</v>
      </c>
      <c r="X17" s="97">
        <v>27</v>
      </c>
      <c r="Y17" s="97">
        <v>21</v>
      </c>
      <c r="Z17" s="97">
        <v>14</v>
      </c>
      <c r="AA17" s="97">
        <v>12</v>
      </c>
      <c r="AB17" s="97">
        <v>11</v>
      </c>
      <c r="AC17" s="97">
        <v>10</v>
      </c>
      <c r="AD17" s="97">
        <v>12</v>
      </c>
      <c r="AE17" s="65">
        <v>33</v>
      </c>
      <c r="AF17" s="65">
        <v>14</v>
      </c>
      <c r="AG17" s="65">
        <v>19</v>
      </c>
      <c r="AH17" s="54"/>
      <c r="AI17" s="51"/>
      <c r="AJ17" s="51"/>
      <c r="AK17" s="51"/>
    </row>
    <row r="18" spans="1:37" ht="21" customHeight="1">
      <c r="A18" s="61" t="s">
        <v>323</v>
      </c>
      <c r="B18" s="61" t="s">
        <v>322</v>
      </c>
      <c r="C18" s="61" t="s">
        <v>322</v>
      </c>
      <c r="D18" s="61" t="s">
        <v>321</v>
      </c>
      <c r="E18" s="61"/>
      <c r="F18" s="106"/>
      <c r="G18" s="94"/>
      <c r="H18" s="94"/>
      <c r="I18" s="94"/>
      <c r="J18" s="94"/>
      <c r="K18" s="197" t="s">
        <v>356</v>
      </c>
      <c r="L18" s="197"/>
      <c r="M18" s="197"/>
      <c r="N18" s="197"/>
      <c r="O18" s="197"/>
      <c r="P18" s="94"/>
      <c r="Q18" s="98" t="s">
        <v>355</v>
      </c>
      <c r="R18" s="99">
        <v>531</v>
      </c>
      <c r="S18" s="97">
        <v>1</v>
      </c>
      <c r="T18" s="97">
        <v>0</v>
      </c>
      <c r="U18" s="97">
        <v>1</v>
      </c>
      <c r="V18" s="97">
        <v>6</v>
      </c>
      <c r="W18" s="97">
        <v>10</v>
      </c>
      <c r="X18" s="97">
        <v>20</v>
      </c>
      <c r="Y18" s="97">
        <v>32</v>
      </c>
      <c r="Z18" s="97">
        <v>43</v>
      </c>
      <c r="AA18" s="97">
        <v>52</v>
      </c>
      <c r="AB18" s="97">
        <v>53</v>
      </c>
      <c r="AC18" s="97">
        <v>49</v>
      </c>
      <c r="AD18" s="97">
        <v>56</v>
      </c>
      <c r="AE18" s="65">
        <v>210</v>
      </c>
      <c r="AF18" s="65">
        <v>74</v>
      </c>
      <c r="AG18" s="65">
        <v>136</v>
      </c>
      <c r="AH18" s="54"/>
      <c r="AI18" s="55">
        <f>SUM(W18:AD18)</f>
        <v>315</v>
      </c>
      <c r="AJ18" s="69">
        <f>AI18/AI11</f>
        <v>5.0095419847328244E-2</v>
      </c>
      <c r="AK18" s="51"/>
    </row>
    <row r="19" spans="1:37" ht="13.9" customHeight="1">
      <c r="A19" s="61" t="s">
        <v>323</v>
      </c>
      <c r="B19" s="61" t="s">
        <v>322</v>
      </c>
      <c r="C19" s="61" t="s">
        <v>322</v>
      </c>
      <c r="D19" s="61" t="s">
        <v>321</v>
      </c>
      <c r="E19" s="61"/>
      <c r="F19" s="106"/>
      <c r="G19" s="94"/>
      <c r="H19" s="94"/>
      <c r="I19" s="94"/>
      <c r="J19" s="94"/>
      <c r="K19" s="94"/>
      <c r="L19" s="197" t="s">
        <v>414</v>
      </c>
      <c r="M19" s="197"/>
      <c r="N19" s="197"/>
      <c r="O19" s="197"/>
      <c r="P19" s="94"/>
      <c r="Q19" s="98" t="s">
        <v>413</v>
      </c>
      <c r="R19" s="99">
        <v>123</v>
      </c>
      <c r="S19" s="97">
        <v>0</v>
      </c>
      <c r="T19" s="97">
        <v>0</v>
      </c>
      <c r="U19" s="97" t="s">
        <v>364</v>
      </c>
      <c r="V19" s="97">
        <v>1</v>
      </c>
      <c r="W19" s="97">
        <v>1</v>
      </c>
      <c r="X19" s="97">
        <v>4</v>
      </c>
      <c r="Y19" s="97">
        <v>8</v>
      </c>
      <c r="Z19" s="97">
        <v>11</v>
      </c>
      <c r="AA19" s="97">
        <v>14</v>
      </c>
      <c r="AB19" s="97">
        <v>14</v>
      </c>
      <c r="AC19" s="97">
        <v>13</v>
      </c>
      <c r="AD19" s="97">
        <v>14</v>
      </c>
      <c r="AE19" s="65">
        <v>43</v>
      </c>
      <c r="AF19" s="65">
        <v>16</v>
      </c>
      <c r="AG19" s="65">
        <v>26</v>
      </c>
      <c r="AH19" s="54"/>
      <c r="AI19" s="51"/>
      <c r="AJ19" s="51"/>
      <c r="AK19" s="51"/>
    </row>
    <row r="20" spans="1:37" ht="13.9" customHeight="1">
      <c r="A20" s="61" t="s">
        <v>323</v>
      </c>
      <c r="B20" s="61" t="s">
        <v>322</v>
      </c>
      <c r="C20" s="61" t="s">
        <v>322</v>
      </c>
      <c r="D20" s="61" t="s">
        <v>321</v>
      </c>
      <c r="E20" s="61"/>
      <c r="F20" s="106"/>
      <c r="G20" s="94"/>
      <c r="H20" s="94"/>
      <c r="I20" s="94"/>
      <c r="J20" s="94"/>
      <c r="K20" s="94"/>
      <c r="L20" s="197" t="s">
        <v>412</v>
      </c>
      <c r="M20" s="197"/>
      <c r="N20" s="197"/>
      <c r="O20" s="197"/>
      <c r="P20" s="94"/>
      <c r="Q20" s="98" t="s">
        <v>411</v>
      </c>
      <c r="R20" s="99">
        <v>408</v>
      </c>
      <c r="S20" s="97">
        <v>1</v>
      </c>
      <c r="T20" s="97">
        <v>0</v>
      </c>
      <c r="U20" s="97">
        <v>1</v>
      </c>
      <c r="V20" s="97">
        <v>5</v>
      </c>
      <c r="W20" s="97">
        <v>9</v>
      </c>
      <c r="X20" s="97">
        <v>16</v>
      </c>
      <c r="Y20" s="97">
        <v>25</v>
      </c>
      <c r="Z20" s="97">
        <v>32</v>
      </c>
      <c r="AA20" s="97">
        <v>37</v>
      </c>
      <c r="AB20" s="97">
        <v>39</v>
      </c>
      <c r="AC20" s="97">
        <v>36</v>
      </c>
      <c r="AD20" s="97">
        <v>42</v>
      </c>
      <c r="AE20" s="65">
        <v>167</v>
      </c>
      <c r="AF20" s="65">
        <v>57</v>
      </c>
      <c r="AG20" s="65">
        <v>110</v>
      </c>
      <c r="AH20" s="54"/>
      <c r="AI20" s="51"/>
      <c r="AJ20" s="51"/>
      <c r="AK20" s="51"/>
    </row>
    <row r="21" spans="1:37" ht="13.9" customHeight="1">
      <c r="A21" s="61" t="s">
        <v>323</v>
      </c>
      <c r="B21" s="61" t="s">
        <v>322</v>
      </c>
      <c r="C21" s="61" t="s">
        <v>322</v>
      </c>
      <c r="D21" s="61" t="s">
        <v>321</v>
      </c>
      <c r="E21" s="61"/>
      <c r="F21" s="106"/>
      <c r="G21" s="94"/>
      <c r="H21" s="94"/>
      <c r="I21" s="94"/>
      <c r="J21" s="94"/>
      <c r="K21" s="94"/>
      <c r="L21" s="94"/>
      <c r="M21" s="198" t="s">
        <v>410</v>
      </c>
      <c r="N21" s="198"/>
      <c r="O21" s="198"/>
      <c r="P21" s="94"/>
      <c r="Q21" s="98" t="s">
        <v>409</v>
      </c>
      <c r="R21" s="99">
        <v>398</v>
      </c>
      <c r="S21" s="97">
        <v>1</v>
      </c>
      <c r="T21" s="97">
        <v>0</v>
      </c>
      <c r="U21" s="97">
        <v>1</v>
      </c>
      <c r="V21" s="97">
        <v>5</v>
      </c>
      <c r="W21" s="97">
        <v>9</v>
      </c>
      <c r="X21" s="97">
        <v>15</v>
      </c>
      <c r="Y21" s="97">
        <v>24</v>
      </c>
      <c r="Z21" s="97">
        <v>31</v>
      </c>
      <c r="AA21" s="97">
        <v>37</v>
      </c>
      <c r="AB21" s="97">
        <v>38</v>
      </c>
      <c r="AC21" s="97">
        <v>35</v>
      </c>
      <c r="AD21" s="97">
        <v>41</v>
      </c>
      <c r="AE21" s="65">
        <v>163</v>
      </c>
      <c r="AF21" s="65">
        <v>56</v>
      </c>
      <c r="AG21" s="65">
        <v>107</v>
      </c>
      <c r="AH21" s="54"/>
      <c r="AI21" s="51"/>
      <c r="AJ21" s="51"/>
      <c r="AK21" s="51"/>
    </row>
    <row r="22" spans="1:37" ht="13.9" customHeight="1">
      <c r="A22" s="61" t="s">
        <v>323</v>
      </c>
      <c r="B22" s="61" t="s">
        <v>322</v>
      </c>
      <c r="C22" s="61" t="s">
        <v>322</v>
      </c>
      <c r="D22" s="61" t="s">
        <v>321</v>
      </c>
      <c r="E22" s="61"/>
      <c r="F22" s="106"/>
      <c r="G22" s="94"/>
      <c r="H22" s="94"/>
      <c r="I22" s="94"/>
      <c r="J22" s="94"/>
      <c r="K22" s="94"/>
      <c r="L22" s="94"/>
      <c r="M22" s="198" t="s">
        <v>408</v>
      </c>
      <c r="N22" s="198"/>
      <c r="O22" s="198"/>
      <c r="P22" s="94"/>
      <c r="Q22" s="98" t="s">
        <v>407</v>
      </c>
      <c r="R22" s="99">
        <v>11</v>
      </c>
      <c r="S22" s="97">
        <v>0</v>
      </c>
      <c r="T22" s="97" t="s">
        <v>364</v>
      </c>
      <c r="U22" s="97">
        <v>0</v>
      </c>
      <c r="V22" s="97">
        <v>0</v>
      </c>
      <c r="W22" s="97">
        <v>0</v>
      </c>
      <c r="X22" s="97">
        <v>1</v>
      </c>
      <c r="Y22" s="97">
        <v>1</v>
      </c>
      <c r="Z22" s="97">
        <v>1</v>
      </c>
      <c r="AA22" s="97">
        <v>1</v>
      </c>
      <c r="AB22" s="97">
        <v>1</v>
      </c>
      <c r="AC22" s="97">
        <v>1</v>
      </c>
      <c r="AD22" s="97">
        <v>1</v>
      </c>
      <c r="AE22" s="65">
        <v>4</v>
      </c>
      <c r="AF22" s="65">
        <v>1</v>
      </c>
      <c r="AG22" s="65">
        <v>3</v>
      </c>
      <c r="AH22" s="54"/>
      <c r="AI22" s="51"/>
      <c r="AJ22" s="51"/>
      <c r="AK22" s="51"/>
    </row>
    <row r="23" spans="1:37" ht="21" customHeight="1">
      <c r="A23" s="61" t="s">
        <v>323</v>
      </c>
      <c r="B23" s="61" t="s">
        <v>322</v>
      </c>
      <c r="C23" s="61" t="s">
        <v>322</v>
      </c>
      <c r="D23" s="61" t="s">
        <v>321</v>
      </c>
      <c r="E23" s="61"/>
      <c r="F23" s="106"/>
      <c r="G23" s="94"/>
      <c r="H23" s="94"/>
      <c r="I23" s="94"/>
      <c r="J23" s="94"/>
      <c r="K23" s="197" t="s">
        <v>354</v>
      </c>
      <c r="L23" s="197"/>
      <c r="M23" s="197"/>
      <c r="N23" s="197"/>
      <c r="O23" s="197"/>
      <c r="P23" s="94"/>
      <c r="Q23" s="98" t="s">
        <v>353</v>
      </c>
      <c r="R23" s="99">
        <v>144</v>
      </c>
      <c r="S23" s="97">
        <v>0</v>
      </c>
      <c r="T23" s="97">
        <v>0</v>
      </c>
      <c r="U23" s="97">
        <v>0</v>
      </c>
      <c r="V23" s="97">
        <v>2</v>
      </c>
      <c r="W23" s="97">
        <v>4</v>
      </c>
      <c r="X23" s="97">
        <v>5</v>
      </c>
      <c r="Y23" s="97">
        <v>9</v>
      </c>
      <c r="Z23" s="97">
        <v>11</v>
      </c>
      <c r="AA23" s="97">
        <v>12</v>
      </c>
      <c r="AB23" s="97">
        <v>11</v>
      </c>
      <c r="AC23" s="97">
        <v>12</v>
      </c>
      <c r="AD23" s="97">
        <v>15</v>
      </c>
      <c r="AE23" s="65">
        <v>63</v>
      </c>
      <c r="AF23" s="65">
        <v>21</v>
      </c>
      <c r="AG23" s="65">
        <v>42</v>
      </c>
      <c r="AH23" s="54"/>
      <c r="AI23" s="55">
        <f>SUM(W23:AD23)</f>
        <v>79</v>
      </c>
      <c r="AJ23" s="69">
        <f>AI23/AI11</f>
        <v>1.2563613231552162E-2</v>
      </c>
      <c r="AK23" s="51"/>
    </row>
    <row r="24" spans="1:37" ht="21" customHeight="1">
      <c r="A24" s="61" t="s">
        <v>323</v>
      </c>
      <c r="B24" s="61" t="s">
        <v>322</v>
      </c>
      <c r="C24" s="61" t="s">
        <v>322</v>
      </c>
      <c r="D24" s="61" t="s">
        <v>321</v>
      </c>
      <c r="E24" s="61"/>
      <c r="F24" s="106"/>
      <c r="G24" s="94"/>
      <c r="H24" s="94"/>
      <c r="I24" s="94"/>
      <c r="J24" s="94"/>
      <c r="K24" s="197" t="s">
        <v>352</v>
      </c>
      <c r="L24" s="197"/>
      <c r="M24" s="197"/>
      <c r="N24" s="197"/>
      <c r="O24" s="197"/>
      <c r="P24" s="94"/>
      <c r="Q24" s="98" t="s">
        <v>351</v>
      </c>
      <c r="R24" s="99">
        <v>6004</v>
      </c>
      <c r="S24" s="97">
        <v>116</v>
      </c>
      <c r="T24" s="97">
        <v>25</v>
      </c>
      <c r="U24" s="97">
        <v>92</v>
      </c>
      <c r="V24" s="97">
        <v>450</v>
      </c>
      <c r="W24" s="97">
        <v>521</v>
      </c>
      <c r="X24" s="97">
        <v>543</v>
      </c>
      <c r="Y24" s="97">
        <v>595</v>
      </c>
      <c r="Z24" s="97">
        <v>702</v>
      </c>
      <c r="AA24" s="97">
        <v>778</v>
      </c>
      <c r="AB24" s="97">
        <v>665</v>
      </c>
      <c r="AC24" s="97">
        <v>567</v>
      </c>
      <c r="AD24" s="97">
        <v>456</v>
      </c>
      <c r="AE24" s="65">
        <v>611</v>
      </c>
      <c r="AF24" s="65">
        <v>330</v>
      </c>
      <c r="AG24" s="65">
        <v>281</v>
      </c>
      <c r="AH24" s="54"/>
      <c r="AI24" s="51"/>
      <c r="AJ24" s="51"/>
      <c r="AK24" s="51"/>
    </row>
    <row r="25" spans="1:37" ht="13.9" customHeight="1">
      <c r="A25" s="61" t="s">
        <v>323</v>
      </c>
      <c r="B25" s="61" t="s">
        <v>322</v>
      </c>
      <c r="C25" s="61" t="s">
        <v>322</v>
      </c>
      <c r="D25" s="61" t="s">
        <v>321</v>
      </c>
      <c r="E25" s="61"/>
      <c r="F25" s="106"/>
      <c r="G25" s="94"/>
      <c r="H25" s="94"/>
      <c r="I25" s="94"/>
      <c r="J25" s="94"/>
      <c r="K25" s="94"/>
      <c r="L25" s="197" t="s">
        <v>406</v>
      </c>
      <c r="M25" s="197"/>
      <c r="N25" s="197"/>
      <c r="O25" s="197"/>
      <c r="P25" s="94"/>
      <c r="Q25" s="98" t="s">
        <v>405</v>
      </c>
      <c r="R25" s="99">
        <v>335</v>
      </c>
      <c r="S25" s="97">
        <v>0</v>
      </c>
      <c r="T25" s="97" t="s">
        <v>364</v>
      </c>
      <c r="U25" s="97">
        <v>0</v>
      </c>
      <c r="V25" s="97">
        <v>1</v>
      </c>
      <c r="W25" s="97">
        <v>4</v>
      </c>
      <c r="X25" s="97">
        <v>9</v>
      </c>
      <c r="Y25" s="97">
        <v>18</v>
      </c>
      <c r="Z25" s="97">
        <v>29</v>
      </c>
      <c r="AA25" s="97">
        <v>39</v>
      </c>
      <c r="AB25" s="97">
        <v>40</v>
      </c>
      <c r="AC25" s="97">
        <v>44</v>
      </c>
      <c r="AD25" s="97">
        <v>44</v>
      </c>
      <c r="AE25" s="65">
        <v>108</v>
      </c>
      <c r="AF25" s="65">
        <v>43</v>
      </c>
      <c r="AG25" s="65">
        <v>66</v>
      </c>
      <c r="AH25" s="54"/>
      <c r="AI25" s="55">
        <f>SUM(W25:AD25)</f>
        <v>227</v>
      </c>
      <c r="AJ25" s="69">
        <f>AI25/AI11</f>
        <v>3.6100508905852417E-2</v>
      </c>
      <c r="AK25" s="51"/>
    </row>
    <row r="26" spans="1:37" ht="13.9" customHeight="1">
      <c r="A26" s="61" t="s">
        <v>323</v>
      </c>
      <c r="B26" s="61" t="s">
        <v>322</v>
      </c>
      <c r="C26" s="61" t="s">
        <v>322</v>
      </c>
      <c r="D26" s="61" t="s">
        <v>321</v>
      </c>
      <c r="E26" s="61"/>
      <c r="F26" s="106"/>
      <c r="G26" s="94"/>
      <c r="H26" s="94"/>
      <c r="I26" s="94"/>
      <c r="J26" s="94"/>
      <c r="K26" s="94"/>
      <c r="L26" s="197" t="s">
        <v>404</v>
      </c>
      <c r="M26" s="197"/>
      <c r="N26" s="197"/>
      <c r="O26" s="197"/>
      <c r="P26" s="94"/>
      <c r="Q26" s="98" t="s">
        <v>403</v>
      </c>
      <c r="R26" s="99">
        <v>5669</v>
      </c>
      <c r="S26" s="97">
        <v>116</v>
      </c>
      <c r="T26" s="97">
        <v>25</v>
      </c>
      <c r="U26" s="97">
        <v>92</v>
      </c>
      <c r="V26" s="97">
        <v>449</v>
      </c>
      <c r="W26" s="97">
        <v>517</v>
      </c>
      <c r="X26" s="97">
        <v>534</v>
      </c>
      <c r="Y26" s="97">
        <v>577</v>
      </c>
      <c r="Z26" s="97">
        <v>673</v>
      </c>
      <c r="AA26" s="97">
        <v>738</v>
      </c>
      <c r="AB26" s="97">
        <v>625</v>
      </c>
      <c r="AC26" s="97">
        <v>523</v>
      </c>
      <c r="AD26" s="97">
        <v>412</v>
      </c>
      <c r="AE26" s="65">
        <v>503</v>
      </c>
      <c r="AF26" s="65">
        <v>287</v>
      </c>
      <c r="AG26" s="65">
        <v>216</v>
      </c>
      <c r="AH26" s="54"/>
      <c r="AI26" s="51"/>
      <c r="AJ26" s="51"/>
      <c r="AK26" s="51"/>
    </row>
    <row r="27" spans="1:37" ht="13.9" customHeight="1">
      <c r="A27" s="61" t="s">
        <v>323</v>
      </c>
      <c r="B27" s="61" t="s">
        <v>322</v>
      </c>
      <c r="C27" s="61" t="s">
        <v>322</v>
      </c>
      <c r="D27" s="61" t="s">
        <v>321</v>
      </c>
      <c r="E27" s="61"/>
      <c r="F27" s="106"/>
      <c r="G27" s="94"/>
      <c r="H27" s="94"/>
      <c r="I27" s="94"/>
      <c r="J27" s="94"/>
      <c r="K27" s="94"/>
      <c r="L27" s="100"/>
      <c r="M27" s="198" t="s">
        <v>402</v>
      </c>
      <c r="N27" s="198"/>
      <c r="O27" s="198"/>
      <c r="P27" s="101"/>
      <c r="Q27" s="98" t="s">
        <v>401</v>
      </c>
      <c r="R27" s="99">
        <v>3503</v>
      </c>
      <c r="S27" s="97">
        <v>25</v>
      </c>
      <c r="T27" s="97">
        <v>2</v>
      </c>
      <c r="U27" s="97">
        <v>23</v>
      </c>
      <c r="V27" s="97">
        <v>255</v>
      </c>
      <c r="W27" s="97">
        <v>392</v>
      </c>
      <c r="X27" s="97">
        <v>399</v>
      </c>
      <c r="Y27" s="97">
        <v>418</v>
      </c>
      <c r="Z27" s="97">
        <v>474</v>
      </c>
      <c r="AA27" s="97">
        <v>506</v>
      </c>
      <c r="AB27" s="97">
        <v>421</v>
      </c>
      <c r="AC27" s="97">
        <v>343</v>
      </c>
      <c r="AD27" s="97">
        <v>157</v>
      </c>
      <c r="AE27" s="65">
        <v>114</v>
      </c>
      <c r="AF27" s="65">
        <v>66</v>
      </c>
      <c r="AG27" s="65">
        <v>48</v>
      </c>
      <c r="AH27" s="54"/>
      <c r="AI27" s="55">
        <f>SUM(W27:AD27)</f>
        <v>3110</v>
      </c>
      <c r="AJ27" s="69">
        <f>AI27/AI11</f>
        <v>0.49459287531806617</v>
      </c>
      <c r="AK27" s="51" t="s">
        <v>400</v>
      </c>
    </row>
    <row r="28" spans="1:37" ht="13.9" customHeight="1">
      <c r="A28" s="61" t="s">
        <v>323</v>
      </c>
      <c r="B28" s="61" t="s">
        <v>322</v>
      </c>
      <c r="C28" s="61" t="s">
        <v>322</v>
      </c>
      <c r="D28" s="61" t="s">
        <v>321</v>
      </c>
      <c r="E28" s="61"/>
      <c r="F28" s="106"/>
      <c r="G28" s="51"/>
      <c r="H28" s="51"/>
      <c r="I28" s="51"/>
      <c r="J28" s="51"/>
      <c r="K28" s="51"/>
      <c r="L28" s="68"/>
      <c r="M28" s="193" t="s">
        <v>399</v>
      </c>
      <c r="N28" s="193"/>
      <c r="O28" s="193"/>
      <c r="P28" s="67"/>
      <c r="Q28" s="52" t="s">
        <v>398</v>
      </c>
      <c r="R28" s="66">
        <v>2165</v>
      </c>
      <c r="S28" s="65">
        <v>91</v>
      </c>
      <c r="T28" s="65">
        <v>23</v>
      </c>
      <c r="U28" s="65">
        <v>68</v>
      </c>
      <c r="V28" s="65">
        <v>194</v>
      </c>
      <c r="W28" s="65">
        <v>125</v>
      </c>
      <c r="X28" s="65">
        <v>135</v>
      </c>
      <c r="Y28" s="65">
        <v>159</v>
      </c>
      <c r="Z28" s="65">
        <v>200</v>
      </c>
      <c r="AA28" s="65">
        <v>233</v>
      </c>
      <c r="AB28" s="65">
        <v>205</v>
      </c>
      <c r="AC28" s="65">
        <v>181</v>
      </c>
      <c r="AD28" s="65">
        <v>255</v>
      </c>
      <c r="AE28" s="65">
        <v>389</v>
      </c>
      <c r="AF28" s="65">
        <v>221</v>
      </c>
      <c r="AG28" s="65">
        <v>167</v>
      </c>
      <c r="AH28" s="54"/>
      <c r="AI28" s="55">
        <f>SUM(W28:AD28)</f>
        <v>1493</v>
      </c>
      <c r="AJ28" s="69">
        <f>AI28/AI11</f>
        <v>0.23743638676844783</v>
      </c>
      <c r="AK28" s="51" t="s">
        <v>397</v>
      </c>
    </row>
    <row r="29" spans="1:37" s="105" customFormat="1" ht="13.9" customHeight="1">
      <c r="A29" s="149"/>
      <c r="B29" s="149"/>
      <c r="C29" s="149"/>
      <c r="D29" s="149"/>
      <c r="E29" s="149"/>
      <c r="F29" s="94"/>
      <c r="G29" s="94"/>
      <c r="H29" s="94"/>
      <c r="I29" s="94"/>
      <c r="J29" s="94"/>
      <c r="K29" s="94"/>
      <c r="L29" s="110"/>
      <c r="M29" s="109"/>
      <c r="N29" s="109"/>
      <c r="O29" s="182" t="s">
        <v>460</v>
      </c>
      <c r="P29" s="111"/>
      <c r="Q29" s="98"/>
      <c r="R29" s="99"/>
      <c r="S29" s="97"/>
      <c r="T29" s="97"/>
      <c r="U29" s="97"/>
      <c r="V29" s="185">
        <f>V24/(V11-V74)</f>
        <v>0.88408644400785852</v>
      </c>
      <c r="W29" s="185">
        <f t="shared" ref="W29:AE29" si="0">W24/(W11-W74)</f>
        <v>0.85409836065573774</v>
      </c>
      <c r="X29" s="185">
        <f t="shared" si="0"/>
        <v>0.80444444444444441</v>
      </c>
      <c r="Y29" s="185">
        <f t="shared" si="0"/>
        <v>0.78807947019867552</v>
      </c>
      <c r="Z29" s="185">
        <f t="shared" si="0"/>
        <v>0.79863481228668942</v>
      </c>
      <c r="AA29" s="185">
        <f t="shared" si="0"/>
        <v>0.79794871794871791</v>
      </c>
      <c r="AB29" s="185">
        <f t="shared" si="0"/>
        <v>0.78051643192488263</v>
      </c>
      <c r="AC29" s="185">
        <f t="shared" si="0"/>
        <v>0.73828125</v>
      </c>
      <c r="AD29" s="185">
        <f t="shared" si="0"/>
        <v>0.60477453580901852</v>
      </c>
      <c r="AE29" s="185">
        <f t="shared" si="0"/>
        <v>0.17057509771077611</v>
      </c>
      <c r="AF29" s="97"/>
      <c r="AG29" s="97"/>
      <c r="AH29" s="183"/>
      <c r="AI29" s="184" t="s">
        <v>490</v>
      </c>
      <c r="AJ29" s="94"/>
      <c r="AK29" s="94"/>
    </row>
    <row r="30" spans="1:37" s="105" customFormat="1" ht="13.9" customHeight="1">
      <c r="A30" s="149"/>
      <c r="B30" s="149"/>
      <c r="C30" s="149"/>
      <c r="D30" s="149"/>
      <c r="E30" s="149"/>
      <c r="F30" s="94"/>
      <c r="G30" s="94"/>
      <c r="H30" s="94"/>
      <c r="I30" s="94"/>
      <c r="J30" s="94"/>
      <c r="K30" s="94"/>
      <c r="L30" s="110"/>
      <c r="M30" s="109"/>
      <c r="N30" s="109"/>
      <c r="O30" s="182"/>
      <c r="P30" s="111"/>
      <c r="Q30" s="199" t="s">
        <v>614</v>
      </c>
      <c r="R30" s="200"/>
      <c r="S30" s="201"/>
      <c r="T30" s="97"/>
      <c r="U30" s="97"/>
      <c r="V30" s="97"/>
      <c r="W30" s="113">
        <f>W$29/学歴別就業率!$X$21*学歴別就業率!$X22</f>
        <v>0.80396994620030104</v>
      </c>
      <c r="X30" s="113">
        <f>X$29/学歴別就業率!$X$21*学歴別就業率!$X22</f>
        <v>0.75723029865621871</v>
      </c>
      <c r="Y30" s="113">
        <f>Y$29/学歴別就業率!$AB$21*学歴別就業率!$AB22</f>
        <v>0.75754979109192722</v>
      </c>
      <c r="Z30" s="113">
        <f>Z$29/学歴別就業率!$AB$21*学歴別就業率!$AB22</f>
        <v>0.76769622618642708</v>
      </c>
      <c r="AA30" s="113">
        <f>AA$29/学歴別就業率!$AF$21*学歴別就業率!$AF22</f>
        <v>0.77265744000261705</v>
      </c>
      <c r="AB30" s="113">
        <f>AB$29/学歴別就業率!$AF$21*学歴別就業率!$AF22</f>
        <v>0.75577767669251972</v>
      </c>
      <c r="AC30" s="113">
        <f>AC$29/学歴別就業率!$AJ$21*学歴別就業率!$AJ22</f>
        <v>0.71035011349795152</v>
      </c>
      <c r="AD30" s="113">
        <f>AD$29/学歴別就業率!$AJ$21*学歴別就業率!$AJ22</f>
        <v>0.58189431216437804</v>
      </c>
      <c r="AE30" s="113">
        <f>AE$29/学歴別就業率!$AN$21*学歴別就業率!$AN22</f>
        <v>0.15034220989077601</v>
      </c>
      <c r="AF30" s="97"/>
      <c r="AG30" s="97"/>
      <c r="AH30" s="183"/>
      <c r="AI30" s="184"/>
      <c r="AJ30" s="94"/>
      <c r="AK30" s="94"/>
    </row>
    <row r="31" spans="1:37" s="105" customFormat="1" ht="13.9" customHeight="1">
      <c r="A31" s="149"/>
      <c r="B31" s="149"/>
      <c r="C31" s="149"/>
      <c r="D31" s="149"/>
      <c r="E31" s="149"/>
      <c r="F31" s="94"/>
      <c r="G31" s="94"/>
      <c r="H31" s="94"/>
      <c r="I31" s="94"/>
      <c r="J31" s="94"/>
      <c r="K31" s="94"/>
      <c r="L31" s="110"/>
      <c r="M31" s="109"/>
      <c r="N31" s="109"/>
      <c r="O31" s="182"/>
      <c r="P31" s="111"/>
      <c r="Q31" s="199" t="s">
        <v>615</v>
      </c>
      <c r="R31" s="200"/>
      <c r="S31" s="201"/>
      <c r="T31" s="97"/>
      <c r="U31" s="97"/>
      <c r="V31" s="97"/>
      <c r="W31" s="113">
        <f>W$29/学歴別就業率!$X$21*学歴別就業率!$X23</f>
        <v>0.84149222234417231</v>
      </c>
      <c r="X31" s="113">
        <f>X$29/学歴別就業率!$X$21*学歴別就業率!$X23</f>
        <v>0.79257117738554117</v>
      </c>
      <c r="Y31" s="113">
        <f>Y$29/学歴別就業率!$AB$21*学歴別就業率!$AB23</f>
        <v>0.77546481993531735</v>
      </c>
      <c r="Z31" s="113">
        <f>Z$29/学歴別就業率!$AB$21*学歴別就業率!$AB23</f>
        <v>0.7858512045084034</v>
      </c>
      <c r="AA31" s="113">
        <f>AA$29/学歴別就業率!$AF$21*学歴別就業率!$AF23</f>
        <v>0.78492393147180517</v>
      </c>
      <c r="AB31" s="113">
        <f>AB$29/学歴別就業率!$AF$21*学歴別就業率!$AF23</f>
        <v>0.76777618980296125</v>
      </c>
      <c r="AC31" s="113">
        <f>AC$29/学歴別就業率!$AJ$21*学歴別就業率!$AJ23</f>
        <v>0.70646306818181825</v>
      </c>
      <c r="AD31" s="113">
        <f>AD$29/学歴別就業率!$AJ$21*学歴別就業率!$AJ23</f>
        <v>0.57871017871017871</v>
      </c>
      <c r="AE31" s="113">
        <f>AE$29/学歴別就業率!$AN$21*学歴別就業率!$AN23</f>
        <v>0.22131224400202881</v>
      </c>
      <c r="AF31" s="97"/>
      <c r="AG31" s="97"/>
      <c r="AH31" s="183"/>
      <c r="AI31" s="184"/>
      <c r="AJ31" s="94"/>
      <c r="AK31" s="94"/>
    </row>
    <row r="32" spans="1:37" s="105" customFormat="1" ht="13.9" customHeight="1">
      <c r="A32" s="149"/>
      <c r="B32" s="149"/>
      <c r="C32" s="149"/>
      <c r="D32" s="149"/>
      <c r="E32" s="149"/>
      <c r="F32" s="94"/>
      <c r="G32" s="94"/>
      <c r="H32" s="94"/>
      <c r="I32" s="94"/>
      <c r="J32" s="94"/>
      <c r="K32" s="94"/>
      <c r="L32" s="110"/>
      <c r="M32" s="109"/>
      <c r="N32" s="109"/>
      <c r="O32" s="182"/>
      <c r="P32" s="111"/>
      <c r="Q32" s="199" t="s">
        <v>616</v>
      </c>
      <c r="R32" s="200"/>
      <c r="S32" s="201"/>
      <c r="T32" s="97"/>
      <c r="U32" s="97"/>
      <c r="V32" s="97"/>
      <c r="W32" s="113">
        <f>W$29/学歴別就業率!$X$21*学歴別就業率!$X24</f>
        <v>0.92235360262668398</v>
      </c>
      <c r="X32" s="113">
        <f>X$29/学歴別就業率!$X$21*学歴別就業率!$X24</f>
        <v>0.86873159535945554</v>
      </c>
      <c r="Y32" s="113">
        <f>Y$29/学歴別就業率!$AB$21*学歴別就業率!$AB24</f>
        <v>0.84052062558544527</v>
      </c>
      <c r="Z32" s="113">
        <f>Z$29/学歴別就業率!$AB$21*学歴別就業率!$AB24</f>
        <v>0.85177835157702475</v>
      </c>
      <c r="AA32" s="113">
        <f>AA$29/学歴別就業率!$AF$21*学歴別就業率!$AF24</f>
        <v>0.87097202764731474</v>
      </c>
      <c r="AB32" s="113">
        <f>AB$29/学歴別就業率!$AF$21*学歴別就業率!$AF24</f>
        <v>0.85194444709835582</v>
      </c>
      <c r="AC32" s="113">
        <f>AC$29/学歴別就業率!$AJ$21*学歴別就業率!$AJ24</f>
        <v>0.82077141608391602</v>
      </c>
      <c r="AD32" s="113">
        <f>AD$29/学歴別就業率!$AJ$21*学歴別就業率!$AJ24</f>
        <v>0.6723476346818521</v>
      </c>
      <c r="AE32" s="113">
        <f>AE$29/学歴別就業率!$AN$21*学歴別就業率!$AN24</f>
        <v>0.27617858444939053</v>
      </c>
      <c r="AF32" s="97"/>
      <c r="AG32" s="97"/>
      <c r="AH32" s="183"/>
      <c r="AI32" s="184"/>
      <c r="AJ32" s="94"/>
      <c r="AK32" s="94"/>
    </row>
    <row r="33" spans="1:37" ht="13.9" customHeight="1">
      <c r="A33" s="61" t="s">
        <v>323</v>
      </c>
      <c r="B33" s="61" t="s">
        <v>322</v>
      </c>
      <c r="C33" s="61" t="s">
        <v>322</v>
      </c>
      <c r="D33" s="61" t="s">
        <v>321</v>
      </c>
      <c r="E33" s="61"/>
      <c r="F33" s="106"/>
      <c r="G33" s="51"/>
      <c r="H33" s="51"/>
      <c r="I33" s="51"/>
      <c r="J33" s="51"/>
      <c r="K33" s="51"/>
      <c r="L33" s="68"/>
      <c r="M33" s="68"/>
      <c r="N33" s="193" t="s">
        <v>396</v>
      </c>
      <c r="O33" s="193"/>
      <c r="P33" s="51"/>
      <c r="Q33" s="52" t="s">
        <v>395</v>
      </c>
      <c r="R33" s="66">
        <v>1519</v>
      </c>
      <c r="S33" s="65">
        <v>88</v>
      </c>
      <c r="T33" s="65">
        <v>23</v>
      </c>
      <c r="U33" s="65">
        <v>65</v>
      </c>
      <c r="V33" s="65">
        <v>159</v>
      </c>
      <c r="W33" s="65">
        <v>73</v>
      </c>
      <c r="X33" s="65">
        <v>87</v>
      </c>
      <c r="Y33" s="65">
        <v>109</v>
      </c>
      <c r="Z33" s="65">
        <v>145</v>
      </c>
      <c r="AA33" s="65">
        <v>172</v>
      </c>
      <c r="AB33" s="65">
        <v>150</v>
      </c>
      <c r="AC33" s="65">
        <v>132</v>
      </c>
      <c r="AD33" s="65">
        <v>139</v>
      </c>
      <c r="AE33" s="65">
        <v>265</v>
      </c>
      <c r="AF33" s="65">
        <v>148</v>
      </c>
      <c r="AG33" s="65">
        <v>117</v>
      </c>
      <c r="AH33" s="54"/>
      <c r="AI33" s="51"/>
      <c r="AJ33" s="51"/>
      <c r="AK33" s="51"/>
    </row>
    <row r="34" spans="1:37" ht="13.9" customHeight="1">
      <c r="A34" s="61" t="s">
        <v>323</v>
      </c>
      <c r="B34" s="61" t="s">
        <v>322</v>
      </c>
      <c r="C34" s="61" t="s">
        <v>322</v>
      </c>
      <c r="D34" s="61" t="s">
        <v>321</v>
      </c>
      <c r="E34" s="61"/>
      <c r="F34" s="106"/>
      <c r="G34" s="51"/>
      <c r="H34" s="51"/>
      <c r="I34" s="51"/>
      <c r="J34" s="51"/>
      <c r="K34" s="51"/>
      <c r="L34" s="68"/>
      <c r="M34" s="68"/>
      <c r="N34" s="68"/>
      <c r="O34" s="68" t="s">
        <v>394</v>
      </c>
      <c r="P34" s="51"/>
      <c r="Q34" s="52" t="s">
        <v>393</v>
      </c>
      <c r="R34" s="66">
        <v>1047</v>
      </c>
      <c r="S34" s="65">
        <v>2</v>
      </c>
      <c r="T34" s="65">
        <v>0</v>
      </c>
      <c r="U34" s="65">
        <v>2</v>
      </c>
      <c r="V34" s="65">
        <v>17</v>
      </c>
      <c r="W34" s="65">
        <v>38</v>
      </c>
      <c r="X34" s="65">
        <v>64</v>
      </c>
      <c r="Y34" s="65">
        <v>89</v>
      </c>
      <c r="Z34" s="65">
        <v>124</v>
      </c>
      <c r="AA34" s="65">
        <v>150</v>
      </c>
      <c r="AB34" s="65">
        <v>133</v>
      </c>
      <c r="AC34" s="65">
        <v>118</v>
      </c>
      <c r="AD34" s="65">
        <v>118</v>
      </c>
      <c r="AE34" s="65">
        <v>195</v>
      </c>
      <c r="AF34" s="65">
        <v>112</v>
      </c>
      <c r="AG34" s="65">
        <v>83</v>
      </c>
      <c r="AH34" s="54"/>
      <c r="AI34" s="51"/>
      <c r="AJ34" s="51"/>
      <c r="AK34" s="51"/>
    </row>
    <row r="35" spans="1:37" ht="13.9" customHeight="1">
      <c r="A35" s="61" t="s">
        <v>323</v>
      </c>
      <c r="B35" s="61" t="s">
        <v>322</v>
      </c>
      <c r="C35" s="61" t="s">
        <v>322</v>
      </c>
      <c r="D35" s="61" t="s">
        <v>321</v>
      </c>
      <c r="E35" s="61"/>
      <c r="F35" s="106"/>
      <c r="G35" s="51"/>
      <c r="H35" s="51"/>
      <c r="I35" s="51"/>
      <c r="J35" s="51"/>
      <c r="K35" s="51"/>
      <c r="L35" s="68"/>
      <c r="M35" s="68"/>
      <c r="N35" s="68"/>
      <c r="O35" s="68" t="s">
        <v>392</v>
      </c>
      <c r="P35" s="51"/>
      <c r="Q35" s="52" t="s">
        <v>391</v>
      </c>
      <c r="R35" s="66">
        <v>472</v>
      </c>
      <c r="S35" s="65">
        <v>85</v>
      </c>
      <c r="T35" s="65">
        <v>22</v>
      </c>
      <c r="U35" s="65">
        <v>63</v>
      </c>
      <c r="V35" s="65">
        <v>142</v>
      </c>
      <c r="W35" s="65">
        <v>35</v>
      </c>
      <c r="X35" s="65">
        <v>23</v>
      </c>
      <c r="Y35" s="65">
        <v>20</v>
      </c>
      <c r="Z35" s="65">
        <v>21</v>
      </c>
      <c r="AA35" s="65">
        <v>22</v>
      </c>
      <c r="AB35" s="65">
        <v>18</v>
      </c>
      <c r="AC35" s="65">
        <v>15</v>
      </c>
      <c r="AD35" s="65">
        <v>21</v>
      </c>
      <c r="AE35" s="65">
        <v>70</v>
      </c>
      <c r="AF35" s="65">
        <v>36</v>
      </c>
      <c r="AG35" s="65">
        <v>34</v>
      </c>
      <c r="AH35" s="54"/>
      <c r="AI35" s="51"/>
      <c r="AJ35" s="51"/>
      <c r="AK35" s="51"/>
    </row>
    <row r="36" spans="1:37" ht="13.9" customHeight="1">
      <c r="A36" s="61" t="s">
        <v>323</v>
      </c>
      <c r="B36" s="61" t="s">
        <v>322</v>
      </c>
      <c r="C36" s="61" t="s">
        <v>322</v>
      </c>
      <c r="D36" s="61" t="s">
        <v>321</v>
      </c>
      <c r="E36" s="61"/>
      <c r="F36" s="106"/>
      <c r="G36" s="51"/>
      <c r="H36" s="51"/>
      <c r="I36" s="51"/>
      <c r="J36" s="51"/>
      <c r="K36" s="51"/>
      <c r="L36" s="68"/>
      <c r="M36" s="68"/>
      <c r="N36" s="195" t="s">
        <v>390</v>
      </c>
      <c r="O36" s="195"/>
      <c r="P36" s="195"/>
      <c r="Q36" s="196"/>
      <c r="R36" s="66">
        <v>141</v>
      </c>
      <c r="S36" s="65">
        <v>1</v>
      </c>
      <c r="T36" s="65">
        <v>0</v>
      </c>
      <c r="U36" s="65">
        <v>1</v>
      </c>
      <c r="V36" s="65">
        <v>10</v>
      </c>
      <c r="W36" s="65">
        <v>16</v>
      </c>
      <c r="X36" s="65">
        <v>16</v>
      </c>
      <c r="Y36" s="65">
        <v>16</v>
      </c>
      <c r="Z36" s="65">
        <v>17</v>
      </c>
      <c r="AA36" s="65">
        <v>20</v>
      </c>
      <c r="AB36" s="65">
        <v>15</v>
      </c>
      <c r="AC36" s="65">
        <v>10</v>
      </c>
      <c r="AD36" s="65">
        <v>7</v>
      </c>
      <c r="AE36" s="65">
        <v>15</v>
      </c>
      <c r="AF36" s="65">
        <v>8</v>
      </c>
      <c r="AG36" s="65">
        <v>7</v>
      </c>
      <c r="AH36" s="54"/>
      <c r="AI36" s="51"/>
      <c r="AJ36" s="51"/>
      <c r="AK36" s="51"/>
    </row>
    <row r="37" spans="1:37" ht="13.9" customHeight="1">
      <c r="A37" s="61" t="s">
        <v>323</v>
      </c>
      <c r="B37" s="61" t="s">
        <v>322</v>
      </c>
      <c r="C37" s="61" t="s">
        <v>322</v>
      </c>
      <c r="D37" s="61" t="s">
        <v>321</v>
      </c>
      <c r="E37" s="61"/>
      <c r="F37" s="106"/>
      <c r="G37" s="51"/>
      <c r="H37" s="51"/>
      <c r="I37" s="51"/>
      <c r="J37" s="51"/>
      <c r="K37" s="51"/>
      <c r="L37" s="68"/>
      <c r="M37" s="68"/>
      <c r="N37" s="193" t="s">
        <v>389</v>
      </c>
      <c r="O37" s="193"/>
      <c r="P37" s="51"/>
      <c r="Q37" s="52" t="s">
        <v>388</v>
      </c>
      <c r="R37" s="66">
        <v>294</v>
      </c>
      <c r="S37" s="65">
        <v>1</v>
      </c>
      <c r="T37" s="65">
        <v>0</v>
      </c>
      <c r="U37" s="65">
        <v>1</v>
      </c>
      <c r="V37" s="65">
        <v>17</v>
      </c>
      <c r="W37" s="65">
        <v>26</v>
      </c>
      <c r="X37" s="65">
        <v>24</v>
      </c>
      <c r="Y37" s="65">
        <v>26</v>
      </c>
      <c r="Z37" s="65">
        <v>25</v>
      </c>
      <c r="AA37" s="65">
        <v>28</v>
      </c>
      <c r="AB37" s="65">
        <v>27</v>
      </c>
      <c r="AC37" s="65">
        <v>24</v>
      </c>
      <c r="AD37" s="65">
        <v>49</v>
      </c>
      <c r="AE37" s="65">
        <v>48</v>
      </c>
      <c r="AF37" s="65">
        <v>31</v>
      </c>
      <c r="AG37" s="65">
        <v>17</v>
      </c>
      <c r="AH37" s="54"/>
      <c r="AI37" s="51"/>
      <c r="AJ37" s="51"/>
      <c r="AK37" s="51"/>
    </row>
    <row r="38" spans="1:37" ht="13.9" customHeight="1">
      <c r="A38" s="61" t="s">
        <v>323</v>
      </c>
      <c r="B38" s="61" t="s">
        <v>322</v>
      </c>
      <c r="C38" s="61" t="s">
        <v>322</v>
      </c>
      <c r="D38" s="61" t="s">
        <v>321</v>
      </c>
      <c r="E38" s="61"/>
      <c r="F38" s="106"/>
      <c r="G38" s="51"/>
      <c r="H38" s="51"/>
      <c r="I38" s="51"/>
      <c r="J38" s="51"/>
      <c r="K38" s="51"/>
      <c r="L38" s="68"/>
      <c r="M38" s="68"/>
      <c r="N38" s="193" t="s">
        <v>387</v>
      </c>
      <c r="O38" s="193"/>
      <c r="P38" s="51"/>
      <c r="Q38" s="52" t="s">
        <v>386</v>
      </c>
      <c r="R38" s="66">
        <v>125</v>
      </c>
      <c r="S38" s="65">
        <v>0</v>
      </c>
      <c r="T38" s="65" t="s">
        <v>364</v>
      </c>
      <c r="U38" s="65">
        <v>0</v>
      </c>
      <c r="V38" s="65">
        <v>1</v>
      </c>
      <c r="W38" s="65">
        <v>3</v>
      </c>
      <c r="X38" s="65">
        <v>3</v>
      </c>
      <c r="Y38" s="65">
        <v>4</v>
      </c>
      <c r="Z38" s="65">
        <v>6</v>
      </c>
      <c r="AA38" s="65">
        <v>6</v>
      </c>
      <c r="AB38" s="65">
        <v>7</v>
      </c>
      <c r="AC38" s="65">
        <v>8</v>
      </c>
      <c r="AD38" s="65">
        <v>49</v>
      </c>
      <c r="AE38" s="65">
        <v>38</v>
      </c>
      <c r="AF38" s="65">
        <v>24</v>
      </c>
      <c r="AG38" s="65">
        <v>14</v>
      </c>
      <c r="AH38" s="54"/>
      <c r="AI38" s="51"/>
      <c r="AJ38" s="51"/>
      <c r="AK38" s="51"/>
    </row>
    <row r="39" spans="1:37" ht="13.9" customHeight="1">
      <c r="A39" s="61" t="s">
        <v>323</v>
      </c>
      <c r="B39" s="61" t="s">
        <v>322</v>
      </c>
      <c r="C39" s="61" t="s">
        <v>322</v>
      </c>
      <c r="D39" s="61" t="s">
        <v>321</v>
      </c>
      <c r="E39" s="61"/>
      <c r="F39" s="106"/>
      <c r="G39" s="51"/>
      <c r="H39" s="51"/>
      <c r="I39" s="51"/>
      <c r="J39" s="51"/>
      <c r="K39" s="51"/>
      <c r="L39" s="68"/>
      <c r="M39" s="68"/>
      <c r="N39" s="193" t="s">
        <v>327</v>
      </c>
      <c r="O39" s="193"/>
      <c r="P39" s="51"/>
      <c r="Q39" s="52" t="s">
        <v>385</v>
      </c>
      <c r="R39" s="66">
        <v>86</v>
      </c>
      <c r="S39" s="65">
        <v>1</v>
      </c>
      <c r="T39" s="65">
        <v>0</v>
      </c>
      <c r="U39" s="65">
        <v>1</v>
      </c>
      <c r="V39" s="65">
        <v>6</v>
      </c>
      <c r="W39" s="65">
        <v>7</v>
      </c>
      <c r="X39" s="65">
        <v>5</v>
      </c>
      <c r="Y39" s="65">
        <v>5</v>
      </c>
      <c r="Z39" s="65">
        <v>6</v>
      </c>
      <c r="AA39" s="65">
        <v>7</v>
      </c>
      <c r="AB39" s="65">
        <v>6</v>
      </c>
      <c r="AC39" s="65">
        <v>7</v>
      </c>
      <c r="AD39" s="65">
        <v>11</v>
      </c>
      <c r="AE39" s="65">
        <v>23</v>
      </c>
      <c r="AF39" s="65">
        <v>10</v>
      </c>
      <c r="AG39" s="65">
        <v>13</v>
      </c>
      <c r="AH39" s="54"/>
      <c r="AI39" s="51"/>
      <c r="AJ39" s="51"/>
      <c r="AK39" s="51"/>
    </row>
    <row r="40" spans="1:37" ht="21" customHeight="1">
      <c r="F40" s="106"/>
      <c r="G40" s="51"/>
      <c r="H40" s="51"/>
      <c r="I40" s="51"/>
      <c r="J40" s="51"/>
      <c r="K40" s="51"/>
      <c r="L40" s="68"/>
      <c r="M40" s="192" t="s">
        <v>384</v>
      </c>
      <c r="N40" s="192"/>
      <c r="O40" s="192"/>
      <c r="P40" s="67"/>
      <c r="Q40" s="52" t="s">
        <v>383</v>
      </c>
      <c r="R40" s="66"/>
      <c r="S40" s="65"/>
      <c r="T40" s="65"/>
      <c r="U40" s="65"/>
      <c r="V40" s="65"/>
      <c r="W40" s="65"/>
      <c r="X40" s="65"/>
      <c r="Y40" s="65"/>
      <c r="Z40" s="65"/>
      <c r="AA40" s="65"/>
      <c r="AB40" s="65"/>
      <c r="AC40" s="65"/>
      <c r="AD40" s="65"/>
      <c r="AE40" s="65"/>
      <c r="AF40" s="65"/>
      <c r="AG40" s="65"/>
      <c r="AH40" s="54"/>
      <c r="AI40" s="51"/>
      <c r="AJ40" s="51"/>
      <c r="AK40" s="51"/>
    </row>
    <row r="41" spans="1:37" ht="13.9" customHeight="1">
      <c r="A41" s="61" t="s">
        <v>323</v>
      </c>
      <c r="B41" s="61" t="s">
        <v>322</v>
      </c>
      <c r="C41" s="61" t="s">
        <v>322</v>
      </c>
      <c r="D41" s="61" t="s">
        <v>321</v>
      </c>
      <c r="E41" s="61"/>
      <c r="F41" s="106"/>
      <c r="G41" s="51"/>
      <c r="H41" s="51"/>
      <c r="I41" s="51"/>
      <c r="J41" s="51"/>
      <c r="K41" s="51"/>
      <c r="L41" s="68"/>
      <c r="M41" s="193" t="s">
        <v>382</v>
      </c>
      <c r="N41" s="193"/>
      <c r="O41" s="193"/>
      <c r="P41" s="67"/>
      <c r="Q41" s="52" t="s">
        <v>381</v>
      </c>
      <c r="R41" s="66">
        <v>3728</v>
      </c>
      <c r="S41" s="65">
        <v>40</v>
      </c>
      <c r="T41" s="65">
        <v>7</v>
      </c>
      <c r="U41" s="65">
        <v>34</v>
      </c>
      <c r="V41" s="65">
        <v>261</v>
      </c>
      <c r="W41" s="65">
        <v>375</v>
      </c>
      <c r="X41" s="65">
        <v>398</v>
      </c>
      <c r="Y41" s="65">
        <v>429</v>
      </c>
      <c r="Z41" s="65">
        <v>497</v>
      </c>
      <c r="AA41" s="65">
        <v>536</v>
      </c>
      <c r="AB41" s="65">
        <v>457</v>
      </c>
      <c r="AC41" s="65">
        <v>377</v>
      </c>
      <c r="AD41" s="65">
        <v>167</v>
      </c>
      <c r="AE41" s="65">
        <v>190</v>
      </c>
      <c r="AF41" s="65">
        <v>103</v>
      </c>
      <c r="AG41" s="65">
        <v>87</v>
      </c>
      <c r="AH41" s="54"/>
      <c r="AI41" s="51"/>
      <c r="AJ41" s="51"/>
      <c r="AK41" s="51"/>
    </row>
    <row r="42" spans="1:37" ht="13.9" customHeight="1">
      <c r="A42" s="61" t="s">
        <v>323</v>
      </c>
      <c r="B42" s="61" t="s">
        <v>322</v>
      </c>
      <c r="C42" s="61" t="s">
        <v>322</v>
      </c>
      <c r="D42" s="61" t="s">
        <v>321</v>
      </c>
      <c r="E42" s="61"/>
      <c r="F42" s="106"/>
      <c r="G42" s="51"/>
      <c r="H42" s="51"/>
      <c r="I42" s="51"/>
      <c r="J42" s="51"/>
      <c r="K42" s="51"/>
      <c r="L42" s="68"/>
      <c r="M42" s="193" t="s">
        <v>380</v>
      </c>
      <c r="N42" s="193"/>
      <c r="O42" s="193"/>
      <c r="P42" s="67"/>
      <c r="Q42" s="52" t="s">
        <v>379</v>
      </c>
      <c r="R42" s="66">
        <v>1467</v>
      </c>
      <c r="S42" s="65">
        <v>38</v>
      </c>
      <c r="T42" s="65">
        <v>9</v>
      </c>
      <c r="U42" s="65">
        <v>29</v>
      </c>
      <c r="V42" s="65">
        <v>109</v>
      </c>
      <c r="W42" s="65">
        <v>101</v>
      </c>
      <c r="X42" s="65">
        <v>99</v>
      </c>
      <c r="Y42" s="65">
        <v>111</v>
      </c>
      <c r="Z42" s="65">
        <v>132</v>
      </c>
      <c r="AA42" s="65">
        <v>156</v>
      </c>
      <c r="AB42" s="65">
        <v>132</v>
      </c>
      <c r="AC42" s="65">
        <v>119</v>
      </c>
      <c r="AD42" s="65">
        <v>217</v>
      </c>
      <c r="AE42" s="65">
        <v>253</v>
      </c>
      <c r="AF42" s="65">
        <v>154</v>
      </c>
      <c r="AG42" s="65">
        <v>98</v>
      </c>
      <c r="AH42" s="54"/>
      <c r="AI42" s="51"/>
      <c r="AJ42" s="51"/>
      <c r="AK42" s="51"/>
    </row>
    <row r="43" spans="1:37" ht="13.9" customHeight="1">
      <c r="A43" s="61" t="s">
        <v>323</v>
      </c>
      <c r="B43" s="61" t="s">
        <v>322</v>
      </c>
      <c r="C43" s="61" t="s">
        <v>322</v>
      </c>
      <c r="D43" s="61" t="s">
        <v>321</v>
      </c>
      <c r="E43" s="61"/>
      <c r="F43" s="106"/>
      <c r="G43" s="51"/>
      <c r="H43" s="51"/>
      <c r="I43" s="51"/>
      <c r="J43" s="51"/>
      <c r="K43" s="51"/>
      <c r="L43" s="68"/>
      <c r="M43" s="68"/>
      <c r="N43" s="193" t="s">
        <v>378</v>
      </c>
      <c r="O43" s="193"/>
      <c r="P43" s="51"/>
      <c r="Q43" s="52" t="s">
        <v>377</v>
      </c>
      <c r="R43" s="66">
        <v>15</v>
      </c>
      <c r="S43" s="65">
        <v>1</v>
      </c>
      <c r="T43" s="65">
        <v>0</v>
      </c>
      <c r="U43" s="65">
        <v>1</v>
      </c>
      <c r="V43" s="65">
        <v>2</v>
      </c>
      <c r="W43" s="65">
        <v>1</v>
      </c>
      <c r="X43" s="65">
        <v>1</v>
      </c>
      <c r="Y43" s="65">
        <v>1</v>
      </c>
      <c r="Z43" s="65">
        <v>1</v>
      </c>
      <c r="AA43" s="65">
        <v>1</v>
      </c>
      <c r="AB43" s="65">
        <v>1</v>
      </c>
      <c r="AC43" s="65">
        <v>1</v>
      </c>
      <c r="AD43" s="65">
        <v>1</v>
      </c>
      <c r="AE43" s="65">
        <v>3</v>
      </c>
      <c r="AF43" s="65">
        <v>1</v>
      </c>
      <c r="AG43" s="65">
        <v>1</v>
      </c>
      <c r="AH43" s="54"/>
      <c r="AI43" s="51"/>
      <c r="AJ43" s="51"/>
      <c r="AK43" s="51"/>
    </row>
    <row r="44" spans="1:37" ht="13.9" customHeight="1">
      <c r="A44" s="61" t="s">
        <v>323</v>
      </c>
      <c r="B44" s="61" t="s">
        <v>322</v>
      </c>
      <c r="C44" s="61" t="s">
        <v>322</v>
      </c>
      <c r="D44" s="61" t="s">
        <v>321</v>
      </c>
      <c r="E44" s="61"/>
      <c r="F44" s="106"/>
      <c r="G44" s="51"/>
      <c r="H44" s="51"/>
      <c r="I44" s="51"/>
      <c r="J44" s="51"/>
      <c r="K44" s="51"/>
      <c r="L44" s="68"/>
      <c r="M44" s="68"/>
      <c r="N44" s="193" t="s">
        <v>376</v>
      </c>
      <c r="O44" s="193"/>
      <c r="P44" s="51"/>
      <c r="Q44" s="52" t="s">
        <v>375</v>
      </c>
      <c r="R44" s="66">
        <v>102</v>
      </c>
      <c r="S44" s="65">
        <v>4</v>
      </c>
      <c r="T44" s="65">
        <v>1</v>
      </c>
      <c r="U44" s="65">
        <v>3</v>
      </c>
      <c r="V44" s="65">
        <v>8</v>
      </c>
      <c r="W44" s="65">
        <v>9</v>
      </c>
      <c r="X44" s="65">
        <v>10</v>
      </c>
      <c r="Y44" s="65">
        <v>10</v>
      </c>
      <c r="Z44" s="65">
        <v>11</v>
      </c>
      <c r="AA44" s="65">
        <v>14</v>
      </c>
      <c r="AB44" s="65">
        <v>10</v>
      </c>
      <c r="AC44" s="65">
        <v>7</v>
      </c>
      <c r="AD44" s="65">
        <v>7</v>
      </c>
      <c r="AE44" s="65">
        <v>12</v>
      </c>
      <c r="AF44" s="65">
        <v>7</v>
      </c>
      <c r="AG44" s="65">
        <v>5</v>
      </c>
      <c r="AH44" s="54"/>
      <c r="AI44" s="51"/>
      <c r="AJ44" s="51"/>
      <c r="AK44" s="51"/>
    </row>
    <row r="45" spans="1:37" ht="13.9" customHeight="1">
      <c r="A45" s="61" t="s">
        <v>323</v>
      </c>
      <c r="B45" s="61" t="s">
        <v>322</v>
      </c>
      <c r="C45" s="61" t="s">
        <v>322</v>
      </c>
      <c r="D45" s="61" t="s">
        <v>321</v>
      </c>
      <c r="E45" s="61"/>
      <c r="F45" s="106"/>
      <c r="G45" s="51"/>
      <c r="H45" s="51"/>
      <c r="I45" s="51"/>
      <c r="J45" s="51"/>
      <c r="K45" s="51"/>
      <c r="L45" s="68"/>
      <c r="M45" s="68"/>
      <c r="N45" s="193" t="s">
        <v>374</v>
      </c>
      <c r="O45" s="193"/>
      <c r="P45" s="51"/>
      <c r="Q45" s="52" t="s">
        <v>373</v>
      </c>
      <c r="R45" s="66">
        <v>162</v>
      </c>
      <c r="S45" s="65">
        <v>5</v>
      </c>
      <c r="T45" s="65">
        <v>1</v>
      </c>
      <c r="U45" s="65">
        <v>4</v>
      </c>
      <c r="V45" s="65">
        <v>14</v>
      </c>
      <c r="W45" s="65">
        <v>11</v>
      </c>
      <c r="X45" s="65">
        <v>11</v>
      </c>
      <c r="Y45" s="65">
        <v>13</v>
      </c>
      <c r="Z45" s="65">
        <v>16</v>
      </c>
      <c r="AA45" s="65">
        <v>18</v>
      </c>
      <c r="AB45" s="65">
        <v>17</v>
      </c>
      <c r="AC45" s="65">
        <v>13</v>
      </c>
      <c r="AD45" s="65">
        <v>16</v>
      </c>
      <c r="AE45" s="65">
        <v>28</v>
      </c>
      <c r="AF45" s="65">
        <v>18</v>
      </c>
      <c r="AG45" s="65">
        <v>11</v>
      </c>
      <c r="AH45" s="54"/>
      <c r="AI45" s="51"/>
      <c r="AJ45" s="51"/>
      <c r="AK45" s="51"/>
    </row>
    <row r="46" spans="1:37" ht="13.9" customHeight="1">
      <c r="A46" s="61" t="s">
        <v>323</v>
      </c>
      <c r="B46" s="61" t="s">
        <v>322</v>
      </c>
      <c r="C46" s="61" t="s">
        <v>322</v>
      </c>
      <c r="D46" s="61" t="s">
        <v>321</v>
      </c>
      <c r="E46" s="61"/>
      <c r="F46" s="106"/>
      <c r="G46" s="51"/>
      <c r="H46" s="51"/>
      <c r="I46" s="51"/>
      <c r="J46" s="51"/>
      <c r="K46" s="51"/>
      <c r="L46" s="68"/>
      <c r="M46" s="68"/>
      <c r="N46" s="193" t="s">
        <v>372</v>
      </c>
      <c r="O46" s="193"/>
      <c r="P46" s="51"/>
      <c r="Q46" s="52" t="s">
        <v>371</v>
      </c>
      <c r="R46" s="66">
        <v>499</v>
      </c>
      <c r="S46" s="65">
        <v>9</v>
      </c>
      <c r="T46" s="65">
        <v>2</v>
      </c>
      <c r="U46" s="65">
        <v>7</v>
      </c>
      <c r="V46" s="65">
        <v>27</v>
      </c>
      <c r="W46" s="65">
        <v>24</v>
      </c>
      <c r="X46" s="65">
        <v>25</v>
      </c>
      <c r="Y46" s="65">
        <v>30</v>
      </c>
      <c r="Z46" s="65">
        <v>39</v>
      </c>
      <c r="AA46" s="65">
        <v>48</v>
      </c>
      <c r="AB46" s="65">
        <v>44</v>
      </c>
      <c r="AC46" s="65">
        <v>43</v>
      </c>
      <c r="AD46" s="65">
        <v>106</v>
      </c>
      <c r="AE46" s="65">
        <v>104</v>
      </c>
      <c r="AF46" s="65">
        <v>70</v>
      </c>
      <c r="AG46" s="65">
        <v>35</v>
      </c>
      <c r="AH46" s="54"/>
      <c r="AI46" s="51"/>
      <c r="AJ46" s="51"/>
      <c r="AK46" s="51"/>
    </row>
    <row r="47" spans="1:37" ht="13.9" customHeight="1">
      <c r="A47" s="61" t="s">
        <v>323</v>
      </c>
      <c r="B47" s="61" t="s">
        <v>322</v>
      </c>
      <c r="C47" s="61" t="s">
        <v>322</v>
      </c>
      <c r="D47" s="61" t="s">
        <v>321</v>
      </c>
      <c r="E47" s="61"/>
      <c r="F47" s="106"/>
      <c r="G47" s="51"/>
      <c r="H47" s="51"/>
      <c r="I47" s="51"/>
      <c r="J47" s="51"/>
      <c r="K47" s="51"/>
      <c r="L47" s="68"/>
      <c r="M47" s="68"/>
      <c r="N47" s="193" t="s">
        <v>370</v>
      </c>
      <c r="O47" s="193"/>
      <c r="P47" s="51"/>
      <c r="Q47" s="52" t="s">
        <v>369</v>
      </c>
      <c r="R47" s="66">
        <v>251</v>
      </c>
      <c r="S47" s="65">
        <v>5</v>
      </c>
      <c r="T47" s="65">
        <v>1</v>
      </c>
      <c r="U47" s="65">
        <v>4</v>
      </c>
      <c r="V47" s="65">
        <v>23</v>
      </c>
      <c r="W47" s="65">
        <v>22</v>
      </c>
      <c r="X47" s="65">
        <v>18</v>
      </c>
      <c r="Y47" s="65">
        <v>20</v>
      </c>
      <c r="Z47" s="65">
        <v>21</v>
      </c>
      <c r="AA47" s="65">
        <v>22</v>
      </c>
      <c r="AB47" s="65">
        <v>19</v>
      </c>
      <c r="AC47" s="65">
        <v>19</v>
      </c>
      <c r="AD47" s="65">
        <v>42</v>
      </c>
      <c r="AE47" s="65">
        <v>41</v>
      </c>
      <c r="AF47" s="65">
        <v>26</v>
      </c>
      <c r="AG47" s="65">
        <v>16</v>
      </c>
      <c r="AH47" s="54"/>
      <c r="AI47" s="51"/>
      <c r="AJ47" s="51"/>
      <c r="AK47" s="51"/>
    </row>
    <row r="48" spans="1:37" ht="13.9" customHeight="1">
      <c r="A48" s="61" t="s">
        <v>323</v>
      </c>
      <c r="B48" s="61" t="s">
        <v>322</v>
      </c>
      <c r="C48" s="61" t="s">
        <v>322</v>
      </c>
      <c r="D48" s="61" t="s">
        <v>321</v>
      </c>
      <c r="E48" s="61"/>
      <c r="F48" s="106"/>
      <c r="G48" s="51"/>
      <c r="H48" s="51"/>
      <c r="I48" s="51"/>
      <c r="J48" s="51"/>
      <c r="K48" s="51"/>
      <c r="L48" s="68"/>
      <c r="M48" s="68"/>
      <c r="N48" s="193" t="s">
        <v>368</v>
      </c>
      <c r="O48" s="193"/>
      <c r="P48" s="51"/>
      <c r="Q48" s="52" t="s">
        <v>367</v>
      </c>
      <c r="R48" s="66">
        <v>65</v>
      </c>
      <c r="S48" s="65">
        <v>1</v>
      </c>
      <c r="T48" s="65">
        <v>0</v>
      </c>
      <c r="U48" s="65">
        <v>1</v>
      </c>
      <c r="V48" s="65">
        <v>5</v>
      </c>
      <c r="W48" s="65">
        <v>7</v>
      </c>
      <c r="X48" s="65">
        <v>5</v>
      </c>
      <c r="Y48" s="65">
        <v>5</v>
      </c>
      <c r="Z48" s="65">
        <v>5</v>
      </c>
      <c r="AA48" s="65">
        <v>6</v>
      </c>
      <c r="AB48" s="65">
        <v>4</v>
      </c>
      <c r="AC48" s="65">
        <v>5</v>
      </c>
      <c r="AD48" s="65">
        <v>15</v>
      </c>
      <c r="AE48" s="65">
        <v>8</v>
      </c>
      <c r="AF48" s="65">
        <v>5</v>
      </c>
      <c r="AG48" s="65">
        <v>3</v>
      </c>
      <c r="AH48" s="54"/>
      <c r="AI48" s="51"/>
      <c r="AJ48" s="51"/>
      <c r="AK48" s="51"/>
    </row>
    <row r="49" spans="1:37" ht="13.9" customHeight="1">
      <c r="A49" s="61" t="s">
        <v>323</v>
      </c>
      <c r="B49" s="61" t="s">
        <v>322</v>
      </c>
      <c r="C49" s="61" t="s">
        <v>322</v>
      </c>
      <c r="D49" s="61" t="s">
        <v>321</v>
      </c>
      <c r="E49" s="61"/>
      <c r="F49" s="106"/>
      <c r="G49" s="51"/>
      <c r="H49" s="51"/>
      <c r="I49" s="51"/>
      <c r="J49" s="51"/>
      <c r="K49" s="51"/>
      <c r="L49" s="68"/>
      <c r="M49" s="68"/>
      <c r="N49" s="193" t="s">
        <v>366</v>
      </c>
      <c r="O49" s="193"/>
      <c r="P49" s="51"/>
      <c r="Q49" s="52" t="s">
        <v>365</v>
      </c>
      <c r="R49" s="66">
        <v>135</v>
      </c>
      <c r="S49" s="65">
        <v>0</v>
      </c>
      <c r="T49" s="65" t="s">
        <v>364</v>
      </c>
      <c r="U49" s="65">
        <v>0</v>
      </c>
      <c r="V49" s="65">
        <v>3</v>
      </c>
      <c r="W49" s="65">
        <v>8</v>
      </c>
      <c r="X49" s="65">
        <v>12</v>
      </c>
      <c r="Y49" s="65">
        <v>15</v>
      </c>
      <c r="Z49" s="65">
        <v>18</v>
      </c>
      <c r="AA49" s="65">
        <v>23</v>
      </c>
      <c r="AB49" s="65">
        <v>19</v>
      </c>
      <c r="AC49" s="65">
        <v>15</v>
      </c>
      <c r="AD49" s="65">
        <v>11</v>
      </c>
      <c r="AE49" s="65">
        <v>11</v>
      </c>
      <c r="AF49" s="65">
        <v>6</v>
      </c>
      <c r="AG49" s="65">
        <v>5</v>
      </c>
      <c r="AH49" s="54"/>
      <c r="AI49" s="51"/>
      <c r="AJ49" s="51"/>
      <c r="AK49" s="51"/>
    </row>
    <row r="50" spans="1:37" ht="13.9" customHeight="1">
      <c r="A50" s="61" t="s">
        <v>323</v>
      </c>
      <c r="B50" s="61" t="s">
        <v>322</v>
      </c>
      <c r="C50" s="61" t="s">
        <v>322</v>
      </c>
      <c r="D50" s="61" t="s">
        <v>321</v>
      </c>
      <c r="E50" s="61"/>
      <c r="F50" s="106"/>
      <c r="G50" s="51"/>
      <c r="H50" s="51"/>
      <c r="I50" s="51"/>
      <c r="J50" s="51"/>
      <c r="K50" s="51"/>
      <c r="L50" s="68"/>
      <c r="M50" s="68"/>
      <c r="N50" s="193" t="s">
        <v>363</v>
      </c>
      <c r="O50" s="193"/>
      <c r="P50" s="51"/>
      <c r="Q50" s="52" t="s">
        <v>362</v>
      </c>
      <c r="R50" s="66">
        <v>239</v>
      </c>
      <c r="S50" s="65">
        <v>12</v>
      </c>
      <c r="T50" s="65">
        <v>3</v>
      </c>
      <c r="U50" s="65">
        <v>9</v>
      </c>
      <c r="V50" s="65">
        <v>28</v>
      </c>
      <c r="W50" s="65">
        <v>18</v>
      </c>
      <c r="X50" s="65">
        <v>17</v>
      </c>
      <c r="Y50" s="65">
        <v>19</v>
      </c>
      <c r="Z50" s="65">
        <v>21</v>
      </c>
      <c r="AA50" s="65">
        <v>24</v>
      </c>
      <c r="AB50" s="65">
        <v>19</v>
      </c>
      <c r="AC50" s="65">
        <v>16</v>
      </c>
      <c r="AD50" s="65">
        <v>19</v>
      </c>
      <c r="AE50" s="65">
        <v>45</v>
      </c>
      <c r="AF50" s="65">
        <v>22</v>
      </c>
      <c r="AG50" s="65">
        <v>23</v>
      </c>
      <c r="AH50" s="54"/>
      <c r="AI50" s="51"/>
      <c r="AJ50" s="51"/>
      <c r="AK50" s="51"/>
    </row>
    <row r="51" spans="1:37" ht="13.9" customHeight="1">
      <c r="A51" s="61" t="s">
        <v>323</v>
      </c>
      <c r="B51" s="61" t="s">
        <v>322</v>
      </c>
      <c r="C51" s="61" t="s">
        <v>322</v>
      </c>
      <c r="D51" s="61" t="s">
        <v>321</v>
      </c>
      <c r="E51" s="61"/>
      <c r="F51" s="106"/>
      <c r="G51" s="51"/>
      <c r="H51" s="51"/>
      <c r="I51" s="51"/>
      <c r="J51" s="51"/>
      <c r="K51" s="51"/>
      <c r="L51" s="68"/>
      <c r="M51" s="195" t="s">
        <v>361</v>
      </c>
      <c r="N51" s="195"/>
      <c r="O51" s="195"/>
      <c r="P51" s="195"/>
      <c r="Q51" s="196"/>
      <c r="R51" s="66">
        <v>443</v>
      </c>
      <c r="S51" s="65">
        <v>36</v>
      </c>
      <c r="T51" s="65">
        <v>9</v>
      </c>
      <c r="U51" s="65">
        <v>27</v>
      </c>
      <c r="V51" s="65">
        <v>75</v>
      </c>
      <c r="W51" s="65">
        <v>39</v>
      </c>
      <c r="X51" s="65">
        <v>34</v>
      </c>
      <c r="Y51" s="65">
        <v>36</v>
      </c>
      <c r="Z51" s="65">
        <v>42</v>
      </c>
      <c r="AA51" s="65">
        <v>43</v>
      </c>
      <c r="AB51" s="65">
        <v>33</v>
      </c>
      <c r="AC51" s="65">
        <v>25</v>
      </c>
      <c r="AD51" s="65">
        <v>25</v>
      </c>
      <c r="AE51" s="65">
        <v>54</v>
      </c>
      <c r="AF51" s="65">
        <v>27</v>
      </c>
      <c r="AG51" s="65">
        <v>27</v>
      </c>
      <c r="AH51" s="54"/>
      <c r="AI51" s="51"/>
      <c r="AJ51" s="51"/>
      <c r="AK51" s="51"/>
    </row>
    <row r="52" spans="1:37" ht="27" customHeight="1">
      <c r="A52" s="61" t="s">
        <v>323</v>
      </c>
      <c r="B52" s="61" t="s">
        <v>322</v>
      </c>
      <c r="C52" s="61" t="s">
        <v>322</v>
      </c>
      <c r="D52" s="61" t="s">
        <v>321</v>
      </c>
      <c r="E52" s="61"/>
      <c r="F52" s="106"/>
      <c r="G52" s="51"/>
      <c r="H52" s="51"/>
      <c r="I52" s="51"/>
      <c r="J52" s="192" t="s">
        <v>360</v>
      </c>
      <c r="K52" s="192"/>
      <c r="L52" s="192"/>
      <c r="M52" s="192"/>
      <c r="N52" s="192"/>
      <c r="O52" s="192"/>
      <c r="P52" s="51"/>
      <c r="Q52" s="52" t="s">
        <v>359</v>
      </c>
      <c r="R52" s="66">
        <v>207</v>
      </c>
      <c r="S52" s="65">
        <v>1</v>
      </c>
      <c r="T52" s="65">
        <v>0</v>
      </c>
      <c r="U52" s="65">
        <v>0</v>
      </c>
      <c r="V52" s="65">
        <v>4</v>
      </c>
      <c r="W52" s="65">
        <v>6</v>
      </c>
      <c r="X52" s="65">
        <v>7</v>
      </c>
      <c r="Y52" s="65">
        <v>10</v>
      </c>
      <c r="Z52" s="65">
        <v>11</v>
      </c>
      <c r="AA52" s="65">
        <v>12</v>
      </c>
      <c r="AB52" s="65">
        <v>12</v>
      </c>
      <c r="AC52" s="65">
        <v>14</v>
      </c>
      <c r="AD52" s="65">
        <v>22</v>
      </c>
      <c r="AE52" s="65">
        <v>108</v>
      </c>
      <c r="AF52" s="65">
        <v>37</v>
      </c>
      <c r="AG52" s="65">
        <v>72</v>
      </c>
      <c r="AH52" s="54"/>
      <c r="AI52" s="51"/>
      <c r="AJ52" s="51"/>
      <c r="AK52" s="51"/>
    </row>
    <row r="53" spans="1:37" ht="21" customHeight="1">
      <c r="A53" s="61" t="s">
        <v>323</v>
      </c>
      <c r="B53" s="61" t="s">
        <v>322</v>
      </c>
      <c r="C53" s="61" t="s">
        <v>322</v>
      </c>
      <c r="D53" s="61" t="s">
        <v>321</v>
      </c>
      <c r="E53" s="61"/>
      <c r="F53" s="106"/>
      <c r="G53" s="51"/>
      <c r="H53" s="51"/>
      <c r="I53" s="51"/>
      <c r="J53" s="51"/>
      <c r="K53" s="192" t="s">
        <v>356</v>
      </c>
      <c r="L53" s="192"/>
      <c r="M53" s="192"/>
      <c r="N53" s="192"/>
      <c r="O53" s="192"/>
      <c r="P53" s="51"/>
      <c r="Q53" s="52" t="s">
        <v>355</v>
      </c>
      <c r="R53" s="66">
        <v>91</v>
      </c>
      <c r="S53" s="65">
        <v>0</v>
      </c>
      <c r="T53" s="65">
        <v>0</v>
      </c>
      <c r="U53" s="65">
        <v>0</v>
      </c>
      <c r="V53" s="65">
        <v>0</v>
      </c>
      <c r="W53" s="65">
        <v>1</v>
      </c>
      <c r="X53" s="65">
        <v>1</v>
      </c>
      <c r="Y53" s="65">
        <v>2</v>
      </c>
      <c r="Z53" s="65">
        <v>3</v>
      </c>
      <c r="AA53" s="65">
        <v>4</v>
      </c>
      <c r="AB53" s="65">
        <v>5</v>
      </c>
      <c r="AC53" s="65">
        <v>5</v>
      </c>
      <c r="AD53" s="65">
        <v>10</v>
      </c>
      <c r="AE53" s="65">
        <v>60</v>
      </c>
      <c r="AF53" s="65">
        <v>19</v>
      </c>
      <c r="AG53" s="65">
        <v>41</v>
      </c>
      <c r="AH53" s="54"/>
      <c r="AI53" s="51"/>
      <c r="AJ53" s="51"/>
      <c r="AK53" s="51"/>
    </row>
    <row r="54" spans="1:37" ht="13.9" customHeight="1">
      <c r="A54" s="61" t="s">
        <v>323</v>
      </c>
      <c r="B54" s="61" t="s">
        <v>322</v>
      </c>
      <c r="C54" s="61" t="s">
        <v>322</v>
      </c>
      <c r="D54" s="61" t="s">
        <v>321</v>
      </c>
      <c r="E54" s="61"/>
      <c r="F54" s="106"/>
      <c r="G54" s="51"/>
      <c r="H54" s="51"/>
      <c r="I54" s="51"/>
      <c r="J54" s="51"/>
      <c r="K54" s="192" t="s">
        <v>354</v>
      </c>
      <c r="L54" s="192"/>
      <c r="M54" s="192"/>
      <c r="N54" s="192"/>
      <c r="O54" s="192"/>
      <c r="P54" s="51"/>
      <c r="Q54" s="52" t="s">
        <v>353</v>
      </c>
      <c r="R54" s="66">
        <v>55</v>
      </c>
      <c r="S54" s="65">
        <v>0</v>
      </c>
      <c r="T54" s="65">
        <v>0</v>
      </c>
      <c r="U54" s="65">
        <v>0</v>
      </c>
      <c r="V54" s="65">
        <v>1</v>
      </c>
      <c r="W54" s="65">
        <v>1</v>
      </c>
      <c r="X54" s="65">
        <v>2</v>
      </c>
      <c r="Y54" s="65">
        <v>2</v>
      </c>
      <c r="Z54" s="65">
        <v>3</v>
      </c>
      <c r="AA54" s="65">
        <v>3</v>
      </c>
      <c r="AB54" s="65">
        <v>3</v>
      </c>
      <c r="AC54" s="65">
        <v>4</v>
      </c>
      <c r="AD54" s="65">
        <v>6</v>
      </c>
      <c r="AE54" s="65">
        <v>31</v>
      </c>
      <c r="AF54" s="65">
        <v>9</v>
      </c>
      <c r="AG54" s="65">
        <v>21</v>
      </c>
      <c r="AH54" s="54"/>
      <c r="AI54" s="51"/>
      <c r="AJ54" s="51"/>
      <c r="AK54" s="51"/>
    </row>
    <row r="55" spans="1:37" ht="13.9" customHeight="1">
      <c r="A55" s="61" t="s">
        <v>323</v>
      </c>
      <c r="B55" s="61" t="s">
        <v>322</v>
      </c>
      <c r="C55" s="61" t="s">
        <v>322</v>
      </c>
      <c r="D55" s="61" t="s">
        <v>321</v>
      </c>
      <c r="E55" s="61"/>
      <c r="F55" s="106"/>
      <c r="G55" s="51"/>
      <c r="H55" s="51"/>
      <c r="I55" s="51"/>
      <c r="J55" s="51"/>
      <c r="K55" s="192" t="s">
        <v>352</v>
      </c>
      <c r="L55" s="192"/>
      <c r="M55" s="192"/>
      <c r="N55" s="192"/>
      <c r="O55" s="192"/>
      <c r="P55" s="51"/>
      <c r="Q55" s="52" t="s">
        <v>351</v>
      </c>
      <c r="R55" s="66">
        <v>61</v>
      </c>
      <c r="S55" s="65">
        <v>0</v>
      </c>
      <c r="T55" s="65">
        <v>0</v>
      </c>
      <c r="U55" s="65">
        <v>0</v>
      </c>
      <c r="V55" s="65">
        <v>3</v>
      </c>
      <c r="W55" s="65">
        <v>4</v>
      </c>
      <c r="X55" s="65">
        <v>4</v>
      </c>
      <c r="Y55" s="65">
        <v>6</v>
      </c>
      <c r="Z55" s="65">
        <v>5</v>
      </c>
      <c r="AA55" s="65">
        <v>5</v>
      </c>
      <c r="AB55" s="65">
        <v>5</v>
      </c>
      <c r="AC55" s="65">
        <v>5</v>
      </c>
      <c r="AD55" s="65">
        <v>6</v>
      </c>
      <c r="AE55" s="65">
        <v>18</v>
      </c>
      <c r="AF55" s="65">
        <v>8</v>
      </c>
      <c r="AG55" s="65">
        <v>9</v>
      </c>
      <c r="AH55" s="54"/>
      <c r="AI55" s="51"/>
      <c r="AJ55" s="51"/>
      <c r="AK55" s="51"/>
    </row>
    <row r="56" spans="1:37" ht="27" customHeight="1">
      <c r="A56" s="61" t="s">
        <v>323</v>
      </c>
      <c r="B56" s="61" t="s">
        <v>322</v>
      </c>
      <c r="C56" s="61" t="s">
        <v>322</v>
      </c>
      <c r="D56" s="61" t="s">
        <v>321</v>
      </c>
      <c r="E56" s="61"/>
      <c r="F56" s="106"/>
      <c r="G56" s="51"/>
      <c r="H56" s="51"/>
      <c r="I56" s="51"/>
      <c r="J56" s="192" t="s">
        <v>358</v>
      </c>
      <c r="K56" s="192"/>
      <c r="L56" s="192"/>
      <c r="M56" s="192"/>
      <c r="N56" s="192"/>
      <c r="O56" s="192"/>
      <c r="P56" s="51"/>
      <c r="Q56" s="52" t="s">
        <v>357</v>
      </c>
      <c r="R56" s="66">
        <v>6517</v>
      </c>
      <c r="S56" s="65">
        <v>118</v>
      </c>
      <c r="T56" s="65">
        <v>25</v>
      </c>
      <c r="U56" s="65">
        <v>93</v>
      </c>
      <c r="V56" s="65">
        <v>457</v>
      </c>
      <c r="W56" s="65">
        <v>533</v>
      </c>
      <c r="X56" s="65">
        <v>564</v>
      </c>
      <c r="Y56" s="65">
        <v>629</v>
      </c>
      <c r="Z56" s="65">
        <v>751</v>
      </c>
      <c r="AA56" s="65">
        <v>835</v>
      </c>
      <c r="AB56" s="65">
        <v>720</v>
      </c>
      <c r="AC56" s="65">
        <v>617</v>
      </c>
      <c r="AD56" s="65">
        <v>508</v>
      </c>
      <c r="AE56" s="65">
        <v>784</v>
      </c>
      <c r="AF56" s="65">
        <v>392</v>
      </c>
      <c r="AG56" s="65">
        <v>392</v>
      </c>
      <c r="AH56" s="54"/>
      <c r="AI56" s="51"/>
      <c r="AJ56" s="51"/>
      <c r="AK56" s="51"/>
    </row>
    <row r="57" spans="1:37" ht="21" customHeight="1">
      <c r="A57" s="61" t="s">
        <v>323</v>
      </c>
      <c r="B57" s="61" t="s">
        <v>322</v>
      </c>
      <c r="C57" s="61" t="s">
        <v>322</v>
      </c>
      <c r="D57" s="61" t="s">
        <v>321</v>
      </c>
      <c r="E57" s="61"/>
      <c r="F57" s="106"/>
      <c r="G57" s="51"/>
      <c r="H57" s="51"/>
      <c r="I57" s="51"/>
      <c r="J57" s="51"/>
      <c r="K57" s="192" t="s">
        <v>356</v>
      </c>
      <c r="L57" s="192"/>
      <c r="M57" s="192"/>
      <c r="N57" s="192"/>
      <c r="O57" s="192"/>
      <c r="P57" s="51"/>
      <c r="Q57" s="52" t="s">
        <v>355</v>
      </c>
      <c r="R57" s="66">
        <v>440</v>
      </c>
      <c r="S57" s="65">
        <v>1</v>
      </c>
      <c r="T57" s="65">
        <v>0</v>
      </c>
      <c r="U57" s="65">
        <v>1</v>
      </c>
      <c r="V57" s="65">
        <v>5</v>
      </c>
      <c r="W57" s="65">
        <v>9</v>
      </c>
      <c r="X57" s="65">
        <v>19</v>
      </c>
      <c r="Y57" s="65">
        <v>30</v>
      </c>
      <c r="Z57" s="65">
        <v>41</v>
      </c>
      <c r="AA57" s="65">
        <v>48</v>
      </c>
      <c r="AB57" s="65">
        <v>48</v>
      </c>
      <c r="AC57" s="65">
        <v>44</v>
      </c>
      <c r="AD57" s="65">
        <v>46</v>
      </c>
      <c r="AE57" s="65">
        <v>149</v>
      </c>
      <c r="AF57" s="65">
        <v>55</v>
      </c>
      <c r="AG57" s="65">
        <v>95</v>
      </c>
      <c r="AH57" s="54"/>
      <c r="AI57" s="51"/>
      <c r="AJ57" s="51"/>
      <c r="AK57" s="51"/>
    </row>
    <row r="58" spans="1:37" ht="13.9" customHeight="1">
      <c r="A58" s="61" t="s">
        <v>323</v>
      </c>
      <c r="B58" s="61" t="s">
        <v>322</v>
      </c>
      <c r="C58" s="61" t="s">
        <v>322</v>
      </c>
      <c r="D58" s="61" t="s">
        <v>321</v>
      </c>
      <c r="E58" s="61"/>
      <c r="F58" s="106"/>
      <c r="G58" s="51"/>
      <c r="H58" s="51"/>
      <c r="I58" s="51"/>
      <c r="J58" s="51"/>
      <c r="K58" s="192" t="s">
        <v>354</v>
      </c>
      <c r="L58" s="192"/>
      <c r="M58" s="192"/>
      <c r="N58" s="192"/>
      <c r="O58" s="192"/>
      <c r="P58" s="51"/>
      <c r="Q58" s="52" t="s">
        <v>353</v>
      </c>
      <c r="R58" s="66">
        <v>89</v>
      </c>
      <c r="S58" s="65">
        <v>0</v>
      </c>
      <c r="T58" s="65">
        <v>0</v>
      </c>
      <c r="U58" s="65">
        <v>0</v>
      </c>
      <c r="V58" s="65">
        <v>1</v>
      </c>
      <c r="W58" s="65">
        <v>3</v>
      </c>
      <c r="X58" s="65">
        <v>4</v>
      </c>
      <c r="Y58" s="65">
        <v>6</v>
      </c>
      <c r="Z58" s="65">
        <v>8</v>
      </c>
      <c r="AA58" s="65">
        <v>9</v>
      </c>
      <c r="AB58" s="65">
        <v>8</v>
      </c>
      <c r="AC58" s="65">
        <v>8</v>
      </c>
      <c r="AD58" s="65">
        <v>9</v>
      </c>
      <c r="AE58" s="65">
        <v>32</v>
      </c>
      <c r="AF58" s="65">
        <v>12</v>
      </c>
      <c r="AG58" s="65">
        <v>20</v>
      </c>
      <c r="AH58" s="54"/>
      <c r="AI58" s="51"/>
      <c r="AJ58" s="51"/>
      <c r="AK58" s="51"/>
    </row>
    <row r="59" spans="1:37" ht="13.9" customHeight="1">
      <c r="A59" s="61" t="s">
        <v>323</v>
      </c>
      <c r="B59" s="61" t="s">
        <v>322</v>
      </c>
      <c r="C59" s="61" t="s">
        <v>322</v>
      </c>
      <c r="D59" s="61" t="s">
        <v>321</v>
      </c>
      <c r="E59" s="61"/>
      <c r="F59" s="106"/>
      <c r="G59" s="51"/>
      <c r="H59" s="51"/>
      <c r="I59" s="51"/>
      <c r="J59" s="51"/>
      <c r="K59" s="192" t="s">
        <v>352</v>
      </c>
      <c r="L59" s="192"/>
      <c r="M59" s="192"/>
      <c r="N59" s="192"/>
      <c r="O59" s="192"/>
      <c r="P59" s="51"/>
      <c r="Q59" s="52" t="s">
        <v>351</v>
      </c>
      <c r="R59" s="66">
        <v>5943</v>
      </c>
      <c r="S59" s="65">
        <v>116</v>
      </c>
      <c r="T59" s="65">
        <v>24</v>
      </c>
      <c r="U59" s="65">
        <v>91</v>
      </c>
      <c r="V59" s="65">
        <v>447</v>
      </c>
      <c r="W59" s="65">
        <v>517</v>
      </c>
      <c r="X59" s="65">
        <v>539</v>
      </c>
      <c r="Y59" s="65">
        <v>589</v>
      </c>
      <c r="Z59" s="65">
        <v>697</v>
      </c>
      <c r="AA59" s="65">
        <v>772</v>
      </c>
      <c r="AB59" s="65">
        <v>660</v>
      </c>
      <c r="AC59" s="65">
        <v>562</v>
      </c>
      <c r="AD59" s="65">
        <v>450</v>
      </c>
      <c r="AE59" s="65">
        <v>594</v>
      </c>
      <c r="AF59" s="65">
        <v>322</v>
      </c>
      <c r="AG59" s="65">
        <v>272</v>
      </c>
      <c r="AH59" s="54"/>
      <c r="AI59" s="51"/>
      <c r="AJ59" s="51"/>
      <c r="AK59" s="51"/>
    </row>
    <row r="60" spans="1:37" ht="21" customHeight="1">
      <c r="A60" s="61" t="s">
        <v>323</v>
      </c>
      <c r="B60" s="61" t="s">
        <v>322</v>
      </c>
      <c r="C60" s="61" t="s">
        <v>322</v>
      </c>
      <c r="D60" s="61" t="s">
        <v>321</v>
      </c>
      <c r="E60" s="61"/>
      <c r="F60" s="106"/>
      <c r="G60" s="51"/>
      <c r="H60" s="51"/>
      <c r="I60" s="51"/>
      <c r="J60" s="51"/>
      <c r="K60" s="51"/>
      <c r="L60" s="192" t="s">
        <v>350</v>
      </c>
      <c r="M60" s="192"/>
      <c r="N60" s="192"/>
      <c r="O60" s="192"/>
      <c r="P60" s="51"/>
      <c r="Q60" s="52" t="s">
        <v>340</v>
      </c>
      <c r="R60" s="66">
        <v>1523</v>
      </c>
      <c r="S60" s="65">
        <v>30</v>
      </c>
      <c r="T60" s="65">
        <v>7</v>
      </c>
      <c r="U60" s="65">
        <v>23</v>
      </c>
      <c r="V60" s="65">
        <v>94</v>
      </c>
      <c r="W60" s="65">
        <v>93</v>
      </c>
      <c r="X60" s="65">
        <v>113</v>
      </c>
      <c r="Y60" s="65">
        <v>137</v>
      </c>
      <c r="Z60" s="65">
        <v>170</v>
      </c>
      <c r="AA60" s="65">
        <v>190</v>
      </c>
      <c r="AB60" s="65">
        <v>157</v>
      </c>
      <c r="AC60" s="65">
        <v>138</v>
      </c>
      <c r="AD60" s="65">
        <v>132</v>
      </c>
      <c r="AE60" s="65">
        <v>269</v>
      </c>
      <c r="AF60" s="65">
        <v>125</v>
      </c>
      <c r="AG60" s="65">
        <v>144</v>
      </c>
      <c r="AH60" s="54"/>
      <c r="AI60" s="51"/>
      <c r="AJ60" s="51"/>
      <c r="AK60" s="51"/>
    </row>
    <row r="61" spans="1:37" ht="13.9" customHeight="1">
      <c r="A61" s="61" t="s">
        <v>323</v>
      </c>
      <c r="B61" s="61" t="s">
        <v>322</v>
      </c>
      <c r="C61" s="61" t="s">
        <v>322</v>
      </c>
      <c r="D61" s="61" t="s">
        <v>321</v>
      </c>
      <c r="E61" s="61"/>
      <c r="F61" s="106"/>
      <c r="G61" s="51"/>
      <c r="H61" s="51"/>
      <c r="I61" s="51"/>
      <c r="J61" s="51"/>
      <c r="K61" s="51"/>
      <c r="L61" s="68"/>
      <c r="M61" s="192" t="s">
        <v>349</v>
      </c>
      <c r="N61" s="192"/>
      <c r="O61" s="192"/>
      <c r="P61" s="51"/>
      <c r="Q61" s="52" t="s">
        <v>340</v>
      </c>
      <c r="R61" s="66">
        <v>353</v>
      </c>
      <c r="S61" s="65">
        <v>2</v>
      </c>
      <c r="T61" s="65">
        <v>1</v>
      </c>
      <c r="U61" s="65">
        <v>2</v>
      </c>
      <c r="V61" s="65">
        <v>10</v>
      </c>
      <c r="W61" s="65">
        <v>13</v>
      </c>
      <c r="X61" s="65">
        <v>20</v>
      </c>
      <c r="Y61" s="65">
        <v>27</v>
      </c>
      <c r="Z61" s="65">
        <v>35</v>
      </c>
      <c r="AA61" s="65">
        <v>43</v>
      </c>
      <c r="AB61" s="65">
        <v>38</v>
      </c>
      <c r="AC61" s="65">
        <v>37</v>
      </c>
      <c r="AD61" s="65">
        <v>36</v>
      </c>
      <c r="AE61" s="65">
        <v>92</v>
      </c>
      <c r="AF61" s="65">
        <v>37</v>
      </c>
      <c r="AG61" s="65">
        <v>55</v>
      </c>
      <c r="AH61" s="54"/>
      <c r="AI61" s="51"/>
      <c r="AJ61" s="51"/>
      <c r="AK61" s="51"/>
    </row>
    <row r="62" spans="1:37" ht="13.9" customHeight="1">
      <c r="A62" s="61" t="s">
        <v>323</v>
      </c>
      <c r="B62" s="61" t="s">
        <v>322</v>
      </c>
      <c r="C62" s="61" t="s">
        <v>322</v>
      </c>
      <c r="D62" s="61" t="s">
        <v>321</v>
      </c>
      <c r="E62" s="61"/>
      <c r="F62" s="106"/>
      <c r="G62" s="51"/>
      <c r="H62" s="51"/>
      <c r="I62" s="51"/>
      <c r="J62" s="51"/>
      <c r="K62" s="51"/>
      <c r="L62" s="68"/>
      <c r="M62" s="192" t="s">
        <v>348</v>
      </c>
      <c r="N62" s="192"/>
      <c r="O62" s="192"/>
      <c r="P62" s="51"/>
      <c r="Q62" s="52" t="s">
        <v>340</v>
      </c>
      <c r="R62" s="66">
        <v>1170</v>
      </c>
      <c r="S62" s="65">
        <v>27</v>
      </c>
      <c r="T62" s="65">
        <v>7</v>
      </c>
      <c r="U62" s="65">
        <v>21</v>
      </c>
      <c r="V62" s="65">
        <v>84</v>
      </c>
      <c r="W62" s="65">
        <v>80</v>
      </c>
      <c r="X62" s="65">
        <v>93</v>
      </c>
      <c r="Y62" s="65">
        <v>110</v>
      </c>
      <c r="Z62" s="65">
        <v>136</v>
      </c>
      <c r="AA62" s="65">
        <v>146</v>
      </c>
      <c r="AB62" s="65">
        <v>120</v>
      </c>
      <c r="AC62" s="65">
        <v>101</v>
      </c>
      <c r="AD62" s="65">
        <v>95</v>
      </c>
      <c r="AE62" s="65">
        <v>177</v>
      </c>
      <c r="AF62" s="65">
        <v>88</v>
      </c>
      <c r="AG62" s="65">
        <v>89</v>
      </c>
      <c r="AH62" s="54"/>
      <c r="AI62" s="51"/>
      <c r="AJ62" s="51"/>
      <c r="AK62" s="51"/>
    </row>
    <row r="63" spans="1:37" ht="13.9" customHeight="1">
      <c r="A63" s="61" t="s">
        <v>323</v>
      </c>
      <c r="B63" s="61" t="s">
        <v>322</v>
      </c>
      <c r="C63" s="61" t="s">
        <v>322</v>
      </c>
      <c r="D63" s="61" t="s">
        <v>321</v>
      </c>
      <c r="E63" s="61"/>
      <c r="F63" s="106"/>
      <c r="G63" s="51"/>
      <c r="H63" s="51"/>
      <c r="I63" s="51"/>
      <c r="J63" s="51"/>
      <c r="K63" s="51"/>
      <c r="L63" s="68"/>
      <c r="M63" s="68"/>
      <c r="N63" s="193" t="s">
        <v>347</v>
      </c>
      <c r="O63" s="193"/>
      <c r="P63" s="67"/>
      <c r="Q63" s="52" t="s">
        <v>340</v>
      </c>
      <c r="R63" s="66">
        <v>412</v>
      </c>
      <c r="S63" s="65">
        <v>8</v>
      </c>
      <c r="T63" s="65">
        <v>2</v>
      </c>
      <c r="U63" s="65">
        <v>6</v>
      </c>
      <c r="V63" s="65">
        <v>25</v>
      </c>
      <c r="W63" s="65">
        <v>26</v>
      </c>
      <c r="X63" s="65">
        <v>32</v>
      </c>
      <c r="Y63" s="65">
        <v>39</v>
      </c>
      <c r="Z63" s="65">
        <v>49</v>
      </c>
      <c r="AA63" s="65">
        <v>51</v>
      </c>
      <c r="AB63" s="65">
        <v>43</v>
      </c>
      <c r="AC63" s="65">
        <v>35</v>
      </c>
      <c r="AD63" s="65">
        <v>33</v>
      </c>
      <c r="AE63" s="65">
        <v>70</v>
      </c>
      <c r="AF63" s="65">
        <v>34</v>
      </c>
      <c r="AG63" s="65">
        <v>37</v>
      </c>
      <c r="AH63" s="54"/>
      <c r="AI63" s="51"/>
      <c r="AJ63" s="51"/>
      <c r="AK63" s="51"/>
    </row>
    <row r="64" spans="1:37" ht="13.9" customHeight="1">
      <c r="A64" s="61" t="s">
        <v>323</v>
      </c>
      <c r="B64" s="61" t="s">
        <v>322</v>
      </c>
      <c r="C64" s="61" t="s">
        <v>322</v>
      </c>
      <c r="D64" s="61" t="s">
        <v>321</v>
      </c>
      <c r="E64" s="61"/>
      <c r="F64" s="106"/>
      <c r="G64" s="51"/>
      <c r="H64" s="51"/>
      <c r="I64" s="51"/>
      <c r="J64" s="51"/>
      <c r="K64" s="51"/>
      <c r="L64" s="68"/>
      <c r="M64" s="68"/>
      <c r="N64" s="193" t="s">
        <v>346</v>
      </c>
      <c r="O64" s="193"/>
      <c r="P64" s="67"/>
      <c r="Q64" s="52" t="s">
        <v>340</v>
      </c>
      <c r="R64" s="66">
        <v>757</v>
      </c>
      <c r="S64" s="65">
        <v>20</v>
      </c>
      <c r="T64" s="65">
        <v>5</v>
      </c>
      <c r="U64" s="65">
        <v>15</v>
      </c>
      <c r="V64" s="65">
        <v>59</v>
      </c>
      <c r="W64" s="65">
        <v>55</v>
      </c>
      <c r="X64" s="65">
        <v>61</v>
      </c>
      <c r="Y64" s="65">
        <v>71</v>
      </c>
      <c r="Z64" s="65">
        <v>87</v>
      </c>
      <c r="AA64" s="65">
        <v>95</v>
      </c>
      <c r="AB64" s="65">
        <v>76</v>
      </c>
      <c r="AC64" s="65">
        <v>66</v>
      </c>
      <c r="AD64" s="65">
        <v>62</v>
      </c>
      <c r="AE64" s="65">
        <v>107</v>
      </c>
      <c r="AF64" s="65">
        <v>54</v>
      </c>
      <c r="AG64" s="65">
        <v>52</v>
      </c>
      <c r="AH64" s="54"/>
      <c r="AI64" s="51"/>
      <c r="AJ64" s="51"/>
      <c r="AK64" s="51"/>
    </row>
    <row r="65" spans="1:37" ht="21" customHeight="1">
      <c r="A65" s="61" t="s">
        <v>323</v>
      </c>
      <c r="B65" s="61" t="s">
        <v>322</v>
      </c>
      <c r="C65" s="61" t="s">
        <v>322</v>
      </c>
      <c r="D65" s="61" t="s">
        <v>321</v>
      </c>
      <c r="E65" s="61"/>
      <c r="F65" s="106"/>
      <c r="G65" s="51"/>
      <c r="H65" s="51"/>
      <c r="I65" s="51"/>
      <c r="J65" s="51"/>
      <c r="K65" s="51"/>
      <c r="L65" s="192" t="s">
        <v>345</v>
      </c>
      <c r="M65" s="192"/>
      <c r="N65" s="192"/>
      <c r="O65" s="192"/>
      <c r="P65" s="51"/>
      <c r="Q65" s="52" t="s">
        <v>338</v>
      </c>
      <c r="R65" s="66">
        <v>3818</v>
      </c>
      <c r="S65" s="65">
        <v>78</v>
      </c>
      <c r="T65" s="65">
        <v>15</v>
      </c>
      <c r="U65" s="65">
        <v>63</v>
      </c>
      <c r="V65" s="65">
        <v>308</v>
      </c>
      <c r="W65" s="65">
        <v>365</v>
      </c>
      <c r="X65" s="65">
        <v>365</v>
      </c>
      <c r="Y65" s="65">
        <v>395</v>
      </c>
      <c r="Z65" s="65">
        <v>458</v>
      </c>
      <c r="AA65" s="65">
        <v>503</v>
      </c>
      <c r="AB65" s="65">
        <v>429</v>
      </c>
      <c r="AC65" s="65">
        <v>357</v>
      </c>
      <c r="AD65" s="65">
        <v>272</v>
      </c>
      <c r="AE65" s="65">
        <v>289</v>
      </c>
      <c r="AF65" s="65">
        <v>175</v>
      </c>
      <c r="AG65" s="65">
        <v>114</v>
      </c>
      <c r="AH65" s="54"/>
      <c r="AI65" s="51"/>
      <c r="AJ65" s="51"/>
      <c r="AK65" s="51"/>
    </row>
    <row r="66" spans="1:37" ht="13.9" customHeight="1">
      <c r="A66" s="61" t="s">
        <v>323</v>
      </c>
      <c r="B66" s="61" t="s">
        <v>322</v>
      </c>
      <c r="C66" s="61" t="s">
        <v>322</v>
      </c>
      <c r="D66" s="61" t="s">
        <v>321</v>
      </c>
      <c r="E66" s="61"/>
      <c r="F66" s="106"/>
      <c r="G66" s="51"/>
      <c r="H66" s="51"/>
      <c r="I66" s="51"/>
      <c r="J66" s="51"/>
      <c r="K66" s="51"/>
      <c r="L66" s="68"/>
      <c r="M66" s="192" t="s">
        <v>344</v>
      </c>
      <c r="N66" s="192"/>
      <c r="O66" s="192"/>
      <c r="P66" s="51"/>
      <c r="Q66" s="52" t="s">
        <v>340</v>
      </c>
      <c r="R66" s="66">
        <v>901</v>
      </c>
      <c r="S66" s="65">
        <v>14</v>
      </c>
      <c r="T66" s="65">
        <v>2</v>
      </c>
      <c r="U66" s="65">
        <v>11</v>
      </c>
      <c r="V66" s="65">
        <v>65</v>
      </c>
      <c r="W66" s="65">
        <v>74</v>
      </c>
      <c r="X66" s="65">
        <v>79</v>
      </c>
      <c r="Y66" s="65">
        <v>88</v>
      </c>
      <c r="Z66" s="65">
        <v>107</v>
      </c>
      <c r="AA66" s="65">
        <v>113</v>
      </c>
      <c r="AB66" s="65">
        <v>96</v>
      </c>
      <c r="AC66" s="65">
        <v>84</v>
      </c>
      <c r="AD66" s="65">
        <v>73</v>
      </c>
      <c r="AE66" s="65">
        <v>109</v>
      </c>
      <c r="AF66" s="65">
        <v>63</v>
      </c>
      <c r="AG66" s="65">
        <v>46</v>
      </c>
      <c r="AH66" s="54"/>
      <c r="AI66" s="51"/>
      <c r="AJ66" s="51"/>
      <c r="AK66" s="51"/>
    </row>
    <row r="67" spans="1:37" ht="13.9" customHeight="1">
      <c r="A67" s="61" t="s">
        <v>323</v>
      </c>
      <c r="B67" s="61" t="s">
        <v>322</v>
      </c>
      <c r="C67" s="61" t="s">
        <v>322</v>
      </c>
      <c r="D67" s="61" t="s">
        <v>321</v>
      </c>
      <c r="E67" s="61"/>
      <c r="F67" s="106"/>
      <c r="G67" s="51"/>
      <c r="H67" s="51"/>
      <c r="I67" s="51"/>
      <c r="J67" s="51"/>
      <c r="K67" s="51"/>
      <c r="L67" s="68"/>
      <c r="M67" s="192" t="s">
        <v>343</v>
      </c>
      <c r="N67" s="192"/>
      <c r="O67" s="192"/>
      <c r="P67" s="51"/>
      <c r="Q67" s="52" t="s">
        <v>340</v>
      </c>
      <c r="R67" s="66">
        <v>1108</v>
      </c>
      <c r="S67" s="65">
        <v>19</v>
      </c>
      <c r="T67" s="65">
        <v>3</v>
      </c>
      <c r="U67" s="65">
        <v>16</v>
      </c>
      <c r="V67" s="65">
        <v>85</v>
      </c>
      <c r="W67" s="65">
        <v>106</v>
      </c>
      <c r="X67" s="65">
        <v>106</v>
      </c>
      <c r="Y67" s="65">
        <v>115</v>
      </c>
      <c r="Z67" s="65">
        <v>135</v>
      </c>
      <c r="AA67" s="65">
        <v>146</v>
      </c>
      <c r="AB67" s="65">
        <v>119</v>
      </c>
      <c r="AC67" s="65">
        <v>101</v>
      </c>
      <c r="AD67" s="65">
        <v>82</v>
      </c>
      <c r="AE67" s="65">
        <v>94</v>
      </c>
      <c r="AF67" s="65">
        <v>56</v>
      </c>
      <c r="AG67" s="65">
        <v>38</v>
      </c>
      <c r="AH67" s="54"/>
      <c r="AI67" s="51"/>
      <c r="AJ67" s="51"/>
      <c r="AK67" s="51"/>
    </row>
    <row r="68" spans="1:37" ht="13.9" customHeight="1">
      <c r="A68" s="61" t="s">
        <v>323</v>
      </c>
      <c r="B68" s="61" t="s">
        <v>322</v>
      </c>
      <c r="C68" s="61" t="s">
        <v>322</v>
      </c>
      <c r="D68" s="61" t="s">
        <v>321</v>
      </c>
      <c r="E68" s="61"/>
      <c r="F68" s="106"/>
      <c r="G68" s="51"/>
      <c r="H68" s="51"/>
      <c r="I68" s="51"/>
      <c r="J68" s="51"/>
      <c r="K68" s="51"/>
      <c r="L68" s="68"/>
      <c r="M68" s="192" t="s">
        <v>342</v>
      </c>
      <c r="N68" s="192"/>
      <c r="O68" s="192"/>
      <c r="P68" s="55"/>
      <c r="Q68" s="52" t="s">
        <v>338</v>
      </c>
      <c r="R68" s="66">
        <v>1809</v>
      </c>
      <c r="S68" s="65">
        <v>46</v>
      </c>
      <c r="T68" s="65">
        <v>10</v>
      </c>
      <c r="U68" s="65">
        <v>35</v>
      </c>
      <c r="V68" s="65">
        <v>158</v>
      </c>
      <c r="W68" s="65">
        <v>184</v>
      </c>
      <c r="X68" s="65">
        <v>181</v>
      </c>
      <c r="Y68" s="65">
        <v>191</v>
      </c>
      <c r="Z68" s="65">
        <v>217</v>
      </c>
      <c r="AA68" s="65">
        <v>243</v>
      </c>
      <c r="AB68" s="65">
        <v>214</v>
      </c>
      <c r="AC68" s="65">
        <v>172</v>
      </c>
      <c r="AD68" s="65">
        <v>117</v>
      </c>
      <c r="AE68" s="65">
        <v>86</v>
      </c>
      <c r="AF68" s="65">
        <v>56</v>
      </c>
      <c r="AG68" s="65">
        <v>30</v>
      </c>
      <c r="AH68" s="54"/>
      <c r="AI68" s="51"/>
      <c r="AJ68" s="51"/>
      <c r="AK68" s="51"/>
    </row>
    <row r="69" spans="1:37" ht="13.9" customHeight="1">
      <c r="A69" s="61" t="s">
        <v>323</v>
      </c>
      <c r="B69" s="61" t="s">
        <v>322</v>
      </c>
      <c r="C69" s="61" t="s">
        <v>322</v>
      </c>
      <c r="D69" s="61" t="s">
        <v>321</v>
      </c>
      <c r="E69" s="61"/>
      <c r="F69" s="106"/>
      <c r="G69" s="51"/>
      <c r="H69" s="51"/>
      <c r="I69" s="51"/>
      <c r="J69" s="51"/>
      <c r="K69" s="51"/>
      <c r="L69" s="68"/>
      <c r="M69" s="68"/>
      <c r="N69" s="193" t="s">
        <v>341</v>
      </c>
      <c r="O69" s="193"/>
      <c r="P69" s="67"/>
      <c r="Q69" s="52" t="s">
        <v>340</v>
      </c>
      <c r="R69" s="66">
        <v>417</v>
      </c>
      <c r="S69" s="65">
        <v>8</v>
      </c>
      <c r="T69" s="65">
        <v>1</v>
      </c>
      <c r="U69" s="65">
        <v>6</v>
      </c>
      <c r="V69" s="65">
        <v>35</v>
      </c>
      <c r="W69" s="65">
        <v>41</v>
      </c>
      <c r="X69" s="65">
        <v>41</v>
      </c>
      <c r="Y69" s="65">
        <v>44</v>
      </c>
      <c r="Z69" s="65">
        <v>50</v>
      </c>
      <c r="AA69" s="65">
        <v>56</v>
      </c>
      <c r="AB69" s="65">
        <v>47</v>
      </c>
      <c r="AC69" s="65">
        <v>38</v>
      </c>
      <c r="AD69" s="65">
        <v>29</v>
      </c>
      <c r="AE69" s="65">
        <v>28</v>
      </c>
      <c r="AF69" s="65">
        <v>18</v>
      </c>
      <c r="AG69" s="65">
        <v>10</v>
      </c>
      <c r="AH69" s="54"/>
      <c r="AI69" s="51"/>
      <c r="AJ69" s="51"/>
      <c r="AK69" s="51"/>
    </row>
    <row r="70" spans="1:37" ht="13.9" customHeight="1">
      <c r="A70" s="61" t="s">
        <v>323</v>
      </c>
      <c r="B70" s="61" t="s">
        <v>322</v>
      </c>
      <c r="C70" s="61" t="s">
        <v>322</v>
      </c>
      <c r="D70" s="61" t="s">
        <v>321</v>
      </c>
      <c r="E70" s="61"/>
      <c r="F70" s="106"/>
      <c r="G70" s="51"/>
      <c r="H70" s="51"/>
      <c r="I70" s="51"/>
      <c r="J70" s="51"/>
      <c r="K70" s="51"/>
      <c r="L70" s="68"/>
      <c r="M70" s="68"/>
      <c r="N70" s="193" t="s">
        <v>339</v>
      </c>
      <c r="O70" s="193"/>
      <c r="P70" s="67"/>
      <c r="Q70" s="52" t="s">
        <v>338</v>
      </c>
      <c r="R70" s="66">
        <v>1392</v>
      </c>
      <c r="S70" s="65">
        <v>38</v>
      </c>
      <c r="T70" s="65">
        <v>9</v>
      </c>
      <c r="U70" s="65">
        <v>29</v>
      </c>
      <c r="V70" s="65">
        <v>123</v>
      </c>
      <c r="W70" s="65">
        <v>144</v>
      </c>
      <c r="X70" s="65">
        <v>139</v>
      </c>
      <c r="Y70" s="65">
        <v>148</v>
      </c>
      <c r="Z70" s="65">
        <v>167</v>
      </c>
      <c r="AA70" s="65">
        <v>187</v>
      </c>
      <c r="AB70" s="65">
        <v>167</v>
      </c>
      <c r="AC70" s="65">
        <v>134</v>
      </c>
      <c r="AD70" s="65">
        <v>88</v>
      </c>
      <c r="AE70" s="65">
        <v>58</v>
      </c>
      <c r="AF70" s="65">
        <v>39</v>
      </c>
      <c r="AG70" s="65">
        <v>20</v>
      </c>
      <c r="AH70" s="54"/>
      <c r="AI70" s="51"/>
      <c r="AJ70" s="51"/>
      <c r="AK70" s="51"/>
    </row>
    <row r="71" spans="1:37" ht="21" customHeight="1">
      <c r="A71" s="61" t="s">
        <v>323</v>
      </c>
      <c r="B71" s="61" t="s">
        <v>322</v>
      </c>
      <c r="C71" s="61" t="s">
        <v>322</v>
      </c>
      <c r="D71" s="61" t="s">
        <v>321</v>
      </c>
      <c r="E71" s="61"/>
      <c r="F71" s="106"/>
      <c r="G71" s="51"/>
      <c r="H71" s="51"/>
      <c r="I71" s="51"/>
      <c r="J71" s="51"/>
      <c r="K71" s="51"/>
      <c r="L71" s="192" t="s">
        <v>337</v>
      </c>
      <c r="M71" s="192"/>
      <c r="N71" s="192"/>
      <c r="O71" s="192"/>
      <c r="P71" s="51"/>
      <c r="Q71" s="52" t="s">
        <v>336</v>
      </c>
      <c r="R71" s="66">
        <v>516</v>
      </c>
      <c r="S71" s="65">
        <v>3</v>
      </c>
      <c r="T71" s="65">
        <v>1</v>
      </c>
      <c r="U71" s="65">
        <v>2</v>
      </c>
      <c r="V71" s="65">
        <v>32</v>
      </c>
      <c r="W71" s="65">
        <v>53</v>
      </c>
      <c r="X71" s="65">
        <v>54</v>
      </c>
      <c r="Y71" s="65">
        <v>51</v>
      </c>
      <c r="Z71" s="65">
        <v>60</v>
      </c>
      <c r="AA71" s="65">
        <v>71</v>
      </c>
      <c r="AB71" s="65">
        <v>65</v>
      </c>
      <c r="AC71" s="65">
        <v>62</v>
      </c>
      <c r="AD71" s="65">
        <v>41</v>
      </c>
      <c r="AE71" s="65">
        <v>25</v>
      </c>
      <c r="AF71" s="65">
        <v>17</v>
      </c>
      <c r="AG71" s="65">
        <v>8</v>
      </c>
      <c r="AH71" s="54"/>
      <c r="AI71" s="51"/>
      <c r="AJ71" s="51"/>
      <c r="AK71" s="51"/>
    </row>
    <row r="72" spans="1:37" ht="27" customHeight="1">
      <c r="A72" s="61" t="s">
        <v>323</v>
      </c>
      <c r="B72" s="61" t="s">
        <v>322</v>
      </c>
      <c r="C72" s="61" t="s">
        <v>322</v>
      </c>
      <c r="D72" s="61" t="s">
        <v>321</v>
      </c>
      <c r="E72" s="61"/>
      <c r="F72" s="106"/>
      <c r="G72" s="51"/>
      <c r="H72" s="51"/>
      <c r="I72" s="192" t="s">
        <v>335</v>
      </c>
      <c r="J72" s="192"/>
      <c r="K72" s="192"/>
      <c r="L72" s="192"/>
      <c r="M72" s="192"/>
      <c r="N72" s="192"/>
      <c r="O72" s="192"/>
      <c r="P72" s="51"/>
      <c r="Q72" s="52" t="s">
        <v>334</v>
      </c>
      <c r="R72" s="66">
        <v>162</v>
      </c>
      <c r="S72" s="65">
        <v>3</v>
      </c>
      <c r="T72" s="65">
        <v>1</v>
      </c>
      <c r="U72" s="65">
        <v>3</v>
      </c>
      <c r="V72" s="65">
        <v>20</v>
      </c>
      <c r="W72" s="65">
        <v>20</v>
      </c>
      <c r="X72" s="65">
        <v>17</v>
      </c>
      <c r="Y72" s="65">
        <v>16</v>
      </c>
      <c r="Z72" s="65">
        <v>15</v>
      </c>
      <c r="AA72" s="65">
        <v>18</v>
      </c>
      <c r="AB72" s="65">
        <v>14</v>
      </c>
      <c r="AC72" s="65">
        <v>12</v>
      </c>
      <c r="AD72" s="65">
        <v>13</v>
      </c>
      <c r="AE72" s="65">
        <v>14</v>
      </c>
      <c r="AF72" s="65">
        <v>10</v>
      </c>
      <c r="AG72" s="65">
        <v>5</v>
      </c>
      <c r="AH72" s="54"/>
      <c r="AI72" s="51"/>
      <c r="AJ72" s="51"/>
      <c r="AK72" s="51"/>
    </row>
    <row r="73" spans="1:37" ht="27" customHeight="1">
      <c r="A73" s="61" t="s">
        <v>323</v>
      </c>
      <c r="B73" s="61" t="s">
        <v>322</v>
      </c>
      <c r="C73" s="61" t="s">
        <v>322</v>
      </c>
      <c r="D73" s="61" t="s">
        <v>321</v>
      </c>
      <c r="E73" s="61"/>
      <c r="F73" s="106"/>
      <c r="G73" s="51"/>
      <c r="H73" s="192" t="s">
        <v>333</v>
      </c>
      <c r="I73" s="192"/>
      <c r="J73" s="192"/>
      <c r="K73" s="192"/>
      <c r="L73" s="192"/>
      <c r="M73" s="192"/>
      <c r="N73" s="192"/>
      <c r="O73" s="192"/>
      <c r="P73" s="51"/>
      <c r="Q73" s="52" t="s">
        <v>332</v>
      </c>
      <c r="R73" s="66">
        <v>4197</v>
      </c>
      <c r="S73" s="65">
        <v>463</v>
      </c>
      <c r="T73" s="65">
        <v>325</v>
      </c>
      <c r="U73" s="65">
        <v>137</v>
      </c>
      <c r="V73" s="65">
        <v>155</v>
      </c>
      <c r="W73" s="65">
        <v>63</v>
      </c>
      <c r="X73" s="65">
        <v>90</v>
      </c>
      <c r="Y73" s="65">
        <v>101</v>
      </c>
      <c r="Z73" s="65">
        <v>102</v>
      </c>
      <c r="AA73" s="65">
        <v>110</v>
      </c>
      <c r="AB73" s="65">
        <v>105</v>
      </c>
      <c r="AC73" s="65">
        <v>123</v>
      </c>
      <c r="AD73" s="65">
        <v>210</v>
      </c>
      <c r="AE73" s="65">
        <v>2674</v>
      </c>
      <c r="AF73" s="65">
        <v>444</v>
      </c>
      <c r="AG73" s="65">
        <v>2230</v>
      </c>
      <c r="AH73" s="54"/>
      <c r="AI73" s="51"/>
      <c r="AJ73" s="51"/>
      <c r="AK73" s="51"/>
    </row>
    <row r="74" spans="1:37" ht="13.9" customHeight="1">
      <c r="A74" s="61" t="s">
        <v>323</v>
      </c>
      <c r="B74" s="61" t="s">
        <v>322</v>
      </c>
      <c r="C74" s="61" t="s">
        <v>322</v>
      </c>
      <c r="D74" s="61" t="s">
        <v>321</v>
      </c>
      <c r="E74" s="61"/>
      <c r="F74" s="106"/>
      <c r="G74" s="51"/>
      <c r="H74" s="51"/>
      <c r="I74" s="192" t="s">
        <v>331</v>
      </c>
      <c r="J74" s="192"/>
      <c r="K74" s="192"/>
      <c r="L74" s="192"/>
      <c r="M74" s="192"/>
      <c r="N74" s="192"/>
      <c r="O74" s="192"/>
      <c r="P74" s="51"/>
      <c r="Q74" s="52" t="s">
        <v>330</v>
      </c>
      <c r="R74" s="66">
        <v>599</v>
      </c>
      <c r="S74" s="65">
        <v>452</v>
      </c>
      <c r="T74" s="65">
        <v>322</v>
      </c>
      <c r="U74" s="65">
        <v>130</v>
      </c>
      <c r="V74" s="65">
        <v>128</v>
      </c>
      <c r="W74" s="65">
        <v>12</v>
      </c>
      <c r="X74" s="65">
        <v>4</v>
      </c>
      <c r="Y74" s="65">
        <v>2</v>
      </c>
      <c r="Z74" s="65">
        <v>1</v>
      </c>
      <c r="AA74" s="65">
        <v>1</v>
      </c>
      <c r="AB74" s="65">
        <v>0</v>
      </c>
      <c r="AC74" s="65">
        <v>0</v>
      </c>
      <c r="AD74" s="65">
        <v>0</v>
      </c>
      <c r="AE74" s="65">
        <v>0</v>
      </c>
      <c r="AF74" s="65">
        <v>0</v>
      </c>
      <c r="AG74" s="65">
        <v>0</v>
      </c>
      <c r="AH74" s="54"/>
      <c r="AI74" s="51"/>
      <c r="AJ74" s="51"/>
      <c r="AK74" s="51"/>
    </row>
    <row r="75" spans="1:37" ht="13.9" customHeight="1">
      <c r="A75" s="61" t="s">
        <v>323</v>
      </c>
      <c r="B75" s="61" t="s">
        <v>322</v>
      </c>
      <c r="C75" s="61" t="s">
        <v>322</v>
      </c>
      <c r="D75" s="61" t="s">
        <v>321</v>
      </c>
      <c r="E75" s="61"/>
      <c r="F75" s="106"/>
      <c r="G75" s="51"/>
      <c r="H75" s="51"/>
      <c r="I75" s="192" t="s">
        <v>329</v>
      </c>
      <c r="J75" s="192"/>
      <c r="K75" s="192"/>
      <c r="L75" s="192"/>
      <c r="M75" s="192"/>
      <c r="N75" s="192"/>
      <c r="O75" s="192"/>
      <c r="P75" s="51"/>
      <c r="Q75" s="52" t="s">
        <v>328</v>
      </c>
      <c r="R75" s="66">
        <v>1327</v>
      </c>
      <c r="S75" s="65">
        <v>2</v>
      </c>
      <c r="T75" s="65">
        <v>1</v>
      </c>
      <c r="U75" s="65">
        <v>2</v>
      </c>
      <c r="V75" s="65">
        <v>12</v>
      </c>
      <c r="W75" s="65">
        <v>37</v>
      </c>
      <c r="X75" s="65">
        <v>69</v>
      </c>
      <c r="Y75" s="65">
        <v>82</v>
      </c>
      <c r="Z75" s="65">
        <v>81</v>
      </c>
      <c r="AA75" s="65">
        <v>83</v>
      </c>
      <c r="AB75" s="65">
        <v>79</v>
      </c>
      <c r="AC75" s="65">
        <v>90</v>
      </c>
      <c r="AD75" s="65">
        <v>134</v>
      </c>
      <c r="AE75" s="65">
        <v>659</v>
      </c>
      <c r="AF75" s="65">
        <v>198</v>
      </c>
      <c r="AG75" s="65">
        <v>461</v>
      </c>
      <c r="AH75" s="54"/>
      <c r="AI75" s="51"/>
      <c r="AJ75" s="51"/>
      <c r="AK75" s="51"/>
    </row>
    <row r="76" spans="1:37" ht="13.9" customHeight="1">
      <c r="A76" s="61" t="s">
        <v>323</v>
      </c>
      <c r="B76" s="61" t="s">
        <v>322</v>
      </c>
      <c r="C76" s="61" t="s">
        <v>322</v>
      </c>
      <c r="D76" s="61" t="s">
        <v>321</v>
      </c>
      <c r="E76" s="61"/>
      <c r="F76" s="106"/>
      <c r="G76" s="51"/>
      <c r="H76" s="51"/>
      <c r="I76" s="192" t="s">
        <v>327</v>
      </c>
      <c r="J76" s="192"/>
      <c r="K76" s="192"/>
      <c r="L76" s="192"/>
      <c r="M76" s="192"/>
      <c r="N76" s="192"/>
      <c r="O76" s="192"/>
      <c r="P76" s="51"/>
      <c r="Q76" s="52" t="s">
        <v>326</v>
      </c>
      <c r="R76" s="66">
        <v>2270</v>
      </c>
      <c r="S76" s="65">
        <v>9</v>
      </c>
      <c r="T76" s="65">
        <v>3</v>
      </c>
      <c r="U76" s="65">
        <v>6</v>
      </c>
      <c r="V76" s="65">
        <v>15</v>
      </c>
      <c r="W76" s="65">
        <v>14</v>
      </c>
      <c r="X76" s="65">
        <v>18</v>
      </c>
      <c r="Y76" s="65">
        <v>18</v>
      </c>
      <c r="Z76" s="65">
        <v>21</v>
      </c>
      <c r="AA76" s="65">
        <v>27</v>
      </c>
      <c r="AB76" s="65">
        <v>26</v>
      </c>
      <c r="AC76" s="65">
        <v>32</v>
      </c>
      <c r="AD76" s="65">
        <v>76</v>
      </c>
      <c r="AE76" s="65">
        <v>2015</v>
      </c>
      <c r="AF76" s="65">
        <v>246</v>
      </c>
      <c r="AG76" s="65">
        <v>1769</v>
      </c>
      <c r="AH76" s="54"/>
      <c r="AI76" s="51"/>
      <c r="AJ76" s="51"/>
      <c r="AK76" s="51"/>
    </row>
    <row r="77" spans="1:37" ht="27" customHeight="1">
      <c r="A77" s="61" t="s">
        <v>323</v>
      </c>
      <c r="B77" s="61" t="s">
        <v>322</v>
      </c>
      <c r="C77" s="61" t="s">
        <v>322</v>
      </c>
      <c r="D77" s="61" t="s">
        <v>321</v>
      </c>
      <c r="E77" s="61"/>
      <c r="F77" s="106"/>
      <c r="G77" s="192" t="s">
        <v>325</v>
      </c>
      <c r="H77" s="192"/>
      <c r="I77" s="192"/>
      <c r="J77" s="192"/>
      <c r="K77" s="192"/>
      <c r="L77" s="192"/>
      <c r="M77" s="192"/>
      <c r="N77" s="192"/>
      <c r="O77" s="192"/>
      <c r="P77" s="51"/>
      <c r="Q77" s="64" t="s">
        <v>324</v>
      </c>
      <c r="R77" s="63">
        <v>62.1</v>
      </c>
      <c r="S77" s="62">
        <v>20.9</v>
      </c>
      <c r="T77" s="62">
        <v>7.4</v>
      </c>
      <c r="U77" s="62">
        <v>41</v>
      </c>
      <c r="V77" s="62">
        <v>75.400000000000006</v>
      </c>
      <c r="W77" s="62">
        <v>89.7</v>
      </c>
      <c r="X77" s="62">
        <v>86.7</v>
      </c>
      <c r="Y77" s="62">
        <v>86.5</v>
      </c>
      <c r="Z77" s="62">
        <v>88.2</v>
      </c>
      <c r="AA77" s="62">
        <v>88.6</v>
      </c>
      <c r="AB77" s="62">
        <v>87.7</v>
      </c>
      <c r="AC77" s="62">
        <v>83.9</v>
      </c>
      <c r="AD77" s="62">
        <v>72</v>
      </c>
      <c r="AE77" s="62">
        <v>25.3</v>
      </c>
      <c r="AF77" s="62">
        <v>49.5</v>
      </c>
      <c r="AG77" s="62">
        <v>17.399999999999999</v>
      </c>
      <c r="AH77" s="54"/>
      <c r="AI77" s="51"/>
      <c r="AJ77" s="51"/>
      <c r="AK77" s="51"/>
    </row>
    <row r="78" spans="1:37" ht="27" customHeight="1">
      <c r="A78" s="61" t="s">
        <v>323</v>
      </c>
      <c r="B78" s="61" t="s">
        <v>322</v>
      </c>
      <c r="C78" s="61" t="s">
        <v>322</v>
      </c>
      <c r="D78" s="61" t="s">
        <v>321</v>
      </c>
      <c r="E78" s="61"/>
      <c r="F78" s="106"/>
      <c r="G78" s="194" t="s">
        <v>320</v>
      </c>
      <c r="H78" s="194"/>
      <c r="I78" s="194"/>
      <c r="J78" s="194"/>
      <c r="K78" s="194"/>
      <c r="L78" s="194"/>
      <c r="M78" s="194"/>
      <c r="N78" s="194"/>
      <c r="O78" s="194"/>
      <c r="P78" s="59"/>
      <c r="Q78" s="58" t="s">
        <v>319</v>
      </c>
      <c r="R78" s="57">
        <v>2.4</v>
      </c>
      <c r="S78" s="56">
        <v>2.5</v>
      </c>
      <c r="T78" s="56">
        <v>3.8</v>
      </c>
      <c r="U78" s="56">
        <v>3.1</v>
      </c>
      <c r="V78" s="56">
        <v>4.2</v>
      </c>
      <c r="W78" s="56">
        <v>3.6</v>
      </c>
      <c r="X78" s="56">
        <v>2.9</v>
      </c>
      <c r="Y78" s="56">
        <v>2.4</v>
      </c>
      <c r="Z78" s="56">
        <v>1.9</v>
      </c>
      <c r="AA78" s="56">
        <v>2.1</v>
      </c>
      <c r="AB78" s="56">
        <v>1.9</v>
      </c>
      <c r="AC78" s="56">
        <v>1.9</v>
      </c>
      <c r="AD78" s="56">
        <v>2.4</v>
      </c>
      <c r="AE78" s="56">
        <v>1.5</v>
      </c>
      <c r="AF78" s="56">
        <v>2.2999999999999998</v>
      </c>
      <c r="AG78" s="56">
        <v>1.1000000000000001</v>
      </c>
      <c r="AH78" s="54"/>
      <c r="AI78" s="51"/>
      <c r="AJ78" s="51"/>
      <c r="AK78" s="51"/>
    </row>
    <row r="79" spans="1:37" ht="15" customHeight="1">
      <c r="F79" s="106"/>
      <c r="G79" s="51"/>
      <c r="H79" s="52" t="s">
        <v>318</v>
      </c>
      <c r="I79" s="52"/>
      <c r="J79" s="51"/>
      <c r="K79" s="51"/>
      <c r="L79" s="51"/>
      <c r="M79" s="51"/>
      <c r="N79" s="51"/>
      <c r="O79" s="51"/>
      <c r="P79" s="51"/>
      <c r="Q79" s="52"/>
      <c r="R79" s="55"/>
      <c r="S79" s="52" t="s">
        <v>317</v>
      </c>
      <c r="T79" s="55"/>
      <c r="U79" s="52"/>
      <c r="V79" s="55"/>
      <c r="W79" s="55"/>
      <c r="X79" s="55"/>
      <c r="Y79" s="52" t="s">
        <v>316</v>
      </c>
      <c r="Z79" s="55"/>
      <c r="AA79" s="55"/>
      <c r="AB79" s="52"/>
      <c r="AC79" s="55"/>
      <c r="AD79" s="55"/>
      <c r="AE79" s="55"/>
      <c r="AF79" s="55"/>
      <c r="AG79" s="55"/>
      <c r="AH79" s="54"/>
      <c r="AI79" s="51"/>
      <c r="AJ79" s="51"/>
      <c r="AK79" s="51"/>
    </row>
    <row r="80" spans="1:37" ht="15" customHeight="1">
      <c r="F80" s="106"/>
      <c r="G80" s="51"/>
      <c r="H80" s="52" t="s">
        <v>315</v>
      </c>
      <c r="I80" s="52"/>
      <c r="J80" s="51"/>
      <c r="K80" s="51"/>
      <c r="L80" s="51"/>
      <c r="M80" s="51"/>
      <c r="N80" s="51"/>
      <c r="O80" s="51"/>
      <c r="P80" s="51"/>
      <c r="Q80" s="52"/>
      <c r="R80" s="51"/>
      <c r="S80" s="52" t="s">
        <v>314</v>
      </c>
      <c r="T80" s="51"/>
      <c r="U80" s="52"/>
      <c r="V80" s="51"/>
      <c r="W80" s="51"/>
      <c r="X80" s="52"/>
      <c r="Y80" s="51"/>
      <c r="Z80" s="51"/>
      <c r="AA80" s="51"/>
      <c r="AB80" s="52"/>
      <c r="AC80" s="51"/>
      <c r="AD80" s="51"/>
      <c r="AE80" s="51"/>
      <c r="AF80" s="51"/>
      <c r="AG80" s="51"/>
      <c r="AH80" s="51"/>
      <c r="AI80" s="51"/>
      <c r="AJ80" s="51"/>
      <c r="AK80" s="51"/>
    </row>
    <row r="81" spans="7:37" ht="12" customHeight="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row>
    <row r="82" spans="7:37" ht="12" customHeight="1">
      <c r="G82" s="51"/>
      <c r="H82" s="51"/>
      <c r="I82" s="51"/>
      <c r="J82" s="51"/>
      <c r="K82" s="51"/>
      <c r="L82" s="51"/>
      <c r="M82" s="51"/>
      <c r="N82" s="51"/>
      <c r="O82" s="51"/>
      <c r="P82" s="51"/>
      <c r="Q82" s="52"/>
      <c r="R82" s="51"/>
      <c r="S82" s="51"/>
      <c r="T82" s="51"/>
      <c r="U82" s="51"/>
      <c r="V82" s="51"/>
      <c r="W82" s="51"/>
      <c r="X82" s="51"/>
      <c r="Y82" s="51"/>
      <c r="Z82" s="51"/>
      <c r="AA82" s="51"/>
      <c r="AB82" s="51"/>
      <c r="AC82" s="51"/>
      <c r="AD82" s="51"/>
      <c r="AE82" s="51"/>
      <c r="AF82" s="51"/>
      <c r="AG82" s="51"/>
      <c r="AH82" s="51"/>
      <c r="AI82" s="51"/>
      <c r="AJ82" s="51"/>
      <c r="AK82" s="51"/>
    </row>
    <row r="83" spans="7:37" ht="12" customHeight="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row>
    <row r="84" spans="7:37" ht="12" customHeight="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row>
    <row r="85" spans="7:37" ht="12" customHeight="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row>
    <row r="86" spans="7:37" ht="12" customHeight="1">
      <c r="G86" s="51"/>
      <c r="H86" s="51"/>
      <c r="P86" s="51"/>
      <c r="Q86" s="51"/>
      <c r="R86" s="51"/>
      <c r="S86" s="51"/>
      <c r="T86" s="51"/>
      <c r="U86" s="51"/>
      <c r="V86" s="51"/>
      <c r="W86" s="51"/>
      <c r="X86" s="51"/>
      <c r="Y86" s="51"/>
      <c r="Z86" s="51"/>
      <c r="AA86" s="51"/>
      <c r="AB86" s="51"/>
      <c r="AC86" s="51"/>
      <c r="AD86" s="51"/>
      <c r="AE86" s="51"/>
      <c r="AF86" s="51"/>
      <c r="AG86" s="51"/>
      <c r="AH86" s="51"/>
      <c r="AI86" s="51"/>
      <c r="AJ86" s="51"/>
      <c r="AK86" s="51"/>
    </row>
    <row r="87" spans="7:37" ht="12" customHeight="1"/>
    <row r="88" spans="7:37" ht="12" customHeight="1"/>
    <row r="89" spans="7:37" ht="12" customHeight="1"/>
    <row r="90" spans="7:37" ht="12" customHeight="1"/>
  </sheetData>
  <mergeCells count="82">
    <mergeCell ref="Q31:S31"/>
    <mergeCell ref="Q32:S32"/>
    <mergeCell ref="X7:X8"/>
    <mergeCell ref="AE7:AG7"/>
    <mergeCell ref="G9:Q10"/>
    <mergeCell ref="AG9:AG10"/>
    <mergeCell ref="M22:O22"/>
    <mergeCell ref="K23:O23"/>
    <mergeCell ref="K24:O24"/>
    <mergeCell ref="L25:O25"/>
    <mergeCell ref="M16:Q16"/>
    <mergeCell ref="M15:O15"/>
    <mergeCell ref="L17:O17"/>
    <mergeCell ref="K18:O18"/>
    <mergeCell ref="L19:O19"/>
    <mergeCell ref="L20:O20"/>
    <mergeCell ref="AF5:AG5"/>
    <mergeCell ref="AF6:AG6"/>
    <mergeCell ref="G7:Q8"/>
    <mergeCell ref="R7:R8"/>
    <mergeCell ref="S7:T7"/>
    <mergeCell ref="V7:V8"/>
    <mergeCell ref="W7:W8"/>
    <mergeCell ref="AD7:AD8"/>
    <mergeCell ref="Y7:Y8"/>
    <mergeCell ref="Z7:Z8"/>
    <mergeCell ref="AA7:AA8"/>
    <mergeCell ref="AB7:AB8"/>
    <mergeCell ref="AC7:AC8"/>
    <mergeCell ref="M21:O21"/>
    <mergeCell ref="G11:O11"/>
    <mergeCell ref="H12:O12"/>
    <mergeCell ref="I13:O13"/>
    <mergeCell ref="L14:O14"/>
    <mergeCell ref="L26:O26"/>
    <mergeCell ref="M27:O27"/>
    <mergeCell ref="N46:O46"/>
    <mergeCell ref="N33:O33"/>
    <mergeCell ref="N36:Q36"/>
    <mergeCell ref="N37:O37"/>
    <mergeCell ref="N38:O38"/>
    <mergeCell ref="N39:O39"/>
    <mergeCell ref="M40:O40"/>
    <mergeCell ref="M41:O41"/>
    <mergeCell ref="M28:O28"/>
    <mergeCell ref="M42:O42"/>
    <mergeCell ref="N43:O43"/>
    <mergeCell ref="N44:O44"/>
    <mergeCell ref="N45:O45"/>
    <mergeCell ref="Q30:S30"/>
    <mergeCell ref="N47:O47"/>
    <mergeCell ref="N48:O48"/>
    <mergeCell ref="N49:O49"/>
    <mergeCell ref="N50:O50"/>
    <mergeCell ref="M51:Q51"/>
    <mergeCell ref="N64:O64"/>
    <mergeCell ref="L65:O65"/>
    <mergeCell ref="M66:O66"/>
    <mergeCell ref="M67:O67"/>
    <mergeCell ref="J52:O52"/>
    <mergeCell ref="K53:O53"/>
    <mergeCell ref="K54:O54"/>
    <mergeCell ref="K55:O55"/>
    <mergeCell ref="J56:O56"/>
    <mergeCell ref="K57:O57"/>
    <mergeCell ref="K59:O59"/>
    <mergeCell ref="L60:O60"/>
    <mergeCell ref="M61:O61"/>
    <mergeCell ref="M62:O62"/>
    <mergeCell ref="N63:O63"/>
    <mergeCell ref="K58:O58"/>
    <mergeCell ref="M68:O68"/>
    <mergeCell ref="N69:O69"/>
    <mergeCell ref="G77:O77"/>
    <mergeCell ref="G78:O78"/>
    <mergeCell ref="L71:O71"/>
    <mergeCell ref="I72:O72"/>
    <mergeCell ref="H73:O73"/>
    <mergeCell ref="I74:O74"/>
    <mergeCell ref="I75:O75"/>
    <mergeCell ref="I76:O76"/>
    <mergeCell ref="N70:O70"/>
  </mergeCells>
  <phoneticPr fontId="1"/>
  <pageMargins left="0.78740157480314965" right="0" top="0.6692913385826772" bottom="0" header="0" footer="0.11811023622047245"/>
  <pageSetup paperSize="9" scale="60" pageOrder="overThenDown" orientation="portrait" r:id="rId1"/>
  <headerFooter alignWithMargins="0"/>
  <rowBreaks count="1" manualBreakCount="1">
    <brk id="81" max="16383" man="1"/>
  </rowBreaks>
  <colBreaks count="2" manualBreakCount="2">
    <brk id="23" max="1048575" man="1"/>
    <brk id="3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8C2A6-6C6A-4799-8FA7-D079432F9F9A}">
  <dimension ref="A1:AR59"/>
  <sheetViews>
    <sheetView topLeftCell="G3" workbookViewId="0">
      <selection activeCell="Y33" sqref="Y33"/>
    </sheetView>
  </sheetViews>
  <sheetFormatPr defaultColWidth="9" defaultRowHeight="12.75"/>
  <cols>
    <col min="1" max="5" width="0" style="115" hidden="1" customWidth="1"/>
    <col min="6" max="6" width="1.625" style="114" hidden="1" customWidth="1"/>
    <col min="7" max="15" width="1.625" style="114" customWidth="1"/>
    <col min="16" max="16" width="14.75" style="114" customWidth="1"/>
    <col min="17" max="17" width="5.625" style="114" customWidth="1"/>
    <col min="18" max="20" width="8" style="114" customWidth="1"/>
    <col min="21" max="23" width="8" style="114" hidden="1" customWidth="1"/>
    <col min="24" max="43" width="8" style="114" customWidth="1"/>
    <col min="44" max="44" width="1.625" style="114" customWidth="1"/>
    <col min="45" max="16384" width="9" style="114"/>
  </cols>
  <sheetData>
    <row r="1" spans="1:44" hidden="1">
      <c r="R1" s="114">
        <v>1</v>
      </c>
      <c r="S1" s="114">
        <v>2</v>
      </c>
      <c r="U1" s="114">
        <v>3</v>
      </c>
      <c r="V1" s="114">
        <v>4</v>
      </c>
      <c r="W1" s="114">
        <v>5</v>
      </c>
      <c r="X1" s="114">
        <v>6</v>
      </c>
      <c r="Y1" s="114">
        <v>7</v>
      </c>
      <c r="Z1" s="114">
        <v>8</v>
      </c>
      <c r="AA1" s="114">
        <v>9</v>
      </c>
      <c r="AB1" s="114">
        <v>10</v>
      </c>
      <c r="AC1" s="114">
        <v>11</v>
      </c>
      <c r="AD1" s="114">
        <v>12</v>
      </c>
      <c r="AE1" s="114">
        <v>13</v>
      </c>
      <c r="AF1" s="114">
        <v>14</v>
      </c>
      <c r="AG1" s="114">
        <v>15</v>
      </c>
      <c r="AH1" s="114">
        <v>16</v>
      </c>
      <c r="AI1" s="114">
        <v>17</v>
      </c>
      <c r="AJ1" s="114">
        <v>18</v>
      </c>
      <c r="AK1" s="114">
        <v>19</v>
      </c>
      <c r="AL1" s="114">
        <v>20</v>
      </c>
      <c r="AM1" s="114">
        <v>21</v>
      </c>
      <c r="AN1" s="114">
        <v>22</v>
      </c>
      <c r="AO1" s="114">
        <v>23</v>
      </c>
      <c r="AP1" s="114">
        <v>24</v>
      </c>
      <c r="AQ1" s="114">
        <v>25</v>
      </c>
    </row>
    <row r="2" spans="1:44" ht="15" hidden="1" customHeight="1">
      <c r="R2" s="120">
        <v>1</v>
      </c>
      <c r="S2" s="120">
        <v>2</v>
      </c>
      <c r="T2" s="120"/>
      <c r="U2" s="120">
        <v>3</v>
      </c>
      <c r="V2" s="120">
        <v>4</v>
      </c>
      <c r="W2" s="120">
        <v>5</v>
      </c>
      <c r="X2" s="120">
        <v>6</v>
      </c>
      <c r="Y2" s="120">
        <v>7</v>
      </c>
      <c r="Z2" s="120">
        <v>8</v>
      </c>
      <c r="AA2" s="120">
        <v>9</v>
      </c>
      <c r="AB2" s="120">
        <v>10</v>
      </c>
      <c r="AC2" s="120">
        <v>11</v>
      </c>
      <c r="AD2" s="120">
        <v>12</v>
      </c>
      <c r="AE2" s="120">
        <v>13</v>
      </c>
      <c r="AF2" s="120">
        <v>14</v>
      </c>
      <c r="AG2" s="120">
        <v>15</v>
      </c>
      <c r="AH2" s="120">
        <v>16</v>
      </c>
      <c r="AI2" s="120">
        <v>17</v>
      </c>
      <c r="AJ2" s="120">
        <v>18</v>
      </c>
      <c r="AK2" s="120">
        <v>19</v>
      </c>
      <c r="AL2" s="120">
        <v>20</v>
      </c>
      <c r="AM2" s="120">
        <v>21</v>
      </c>
      <c r="AN2" s="120">
        <v>22</v>
      </c>
      <c r="AO2" s="120">
        <v>23</v>
      </c>
      <c r="AP2" s="120">
        <v>24</v>
      </c>
      <c r="AQ2" s="120">
        <v>25</v>
      </c>
      <c r="AR2" s="148"/>
    </row>
    <row r="3" spans="1:44" ht="15" customHeight="1">
      <c r="P3" s="114" t="s">
        <v>585</v>
      </c>
    </row>
    <row r="4" spans="1:44" s="124" customFormat="1" ht="18" customHeight="1">
      <c r="A4" s="130"/>
      <c r="B4" s="130"/>
      <c r="C4" s="130"/>
      <c r="D4" s="130"/>
      <c r="E4" s="130"/>
      <c r="F4" s="129"/>
      <c r="P4" s="124" t="s">
        <v>584</v>
      </c>
      <c r="R4" s="147" t="s">
        <v>583</v>
      </c>
      <c r="S4" s="146"/>
      <c r="T4" s="146"/>
      <c r="U4" s="146"/>
      <c r="V4" s="146"/>
      <c r="W4" s="146"/>
      <c r="X4" s="146"/>
      <c r="Y4" s="146"/>
      <c r="Z4" s="146"/>
      <c r="AA4" s="146"/>
      <c r="AB4" s="147" t="s">
        <v>583</v>
      </c>
      <c r="AC4" s="146"/>
      <c r="AD4" s="146"/>
      <c r="AE4" s="146"/>
      <c r="AF4" s="146"/>
      <c r="AG4" s="146"/>
      <c r="AH4" s="146"/>
      <c r="AI4" s="146"/>
      <c r="AJ4" s="147" t="s">
        <v>583</v>
      </c>
      <c r="AK4" s="146"/>
      <c r="AL4" s="146"/>
      <c r="AM4" s="146"/>
      <c r="AN4" s="146"/>
      <c r="AO4" s="146"/>
      <c r="AP4" s="146"/>
      <c r="AQ4" s="146"/>
    </row>
    <row r="5" spans="1:44" s="124" customFormat="1" ht="18" customHeight="1">
      <c r="A5" s="130"/>
      <c r="B5" s="130"/>
      <c r="C5" s="130"/>
      <c r="D5" s="130"/>
      <c r="E5" s="130"/>
      <c r="F5" s="129"/>
      <c r="R5" s="124" t="s">
        <v>582</v>
      </c>
      <c r="S5" s="146"/>
      <c r="T5" s="146"/>
      <c r="U5" s="146"/>
      <c r="V5" s="146"/>
      <c r="W5" s="146"/>
      <c r="X5" s="146"/>
      <c r="Y5" s="146"/>
      <c r="Z5" s="146"/>
      <c r="AA5" s="146"/>
      <c r="AB5" s="124" t="s">
        <v>582</v>
      </c>
      <c r="AC5" s="146"/>
      <c r="AD5" s="146"/>
      <c r="AE5" s="146"/>
      <c r="AF5" s="146"/>
      <c r="AG5" s="146"/>
      <c r="AH5" s="146"/>
      <c r="AI5" s="146"/>
      <c r="AJ5" s="124" t="s">
        <v>582</v>
      </c>
      <c r="AK5" s="146"/>
      <c r="AL5" s="146"/>
      <c r="AM5" s="146"/>
      <c r="AN5" s="146"/>
      <c r="AO5" s="146"/>
      <c r="AP5" s="146"/>
      <c r="AQ5" s="146"/>
    </row>
    <row r="6" spans="1:44" s="124" customFormat="1" ht="18" customHeight="1">
      <c r="A6" s="130"/>
      <c r="B6" s="130"/>
      <c r="C6" s="130"/>
      <c r="D6" s="130"/>
      <c r="E6" s="130"/>
      <c r="F6" s="129"/>
      <c r="Q6" s="146"/>
      <c r="R6" s="124" t="s">
        <v>581</v>
      </c>
      <c r="S6" s="146"/>
      <c r="T6" s="146"/>
      <c r="U6" s="146"/>
      <c r="V6" s="146"/>
      <c r="W6" s="146"/>
      <c r="X6" s="146"/>
      <c r="Y6" s="146"/>
      <c r="Z6" s="146"/>
      <c r="AA6" s="146"/>
      <c r="AB6" s="124" t="s">
        <v>581</v>
      </c>
      <c r="AC6" s="146"/>
      <c r="AD6" s="146"/>
      <c r="AE6" s="146"/>
      <c r="AF6" s="146"/>
      <c r="AG6" s="146"/>
      <c r="AH6" s="146"/>
      <c r="AI6" s="146"/>
      <c r="AJ6" s="124" t="s">
        <v>581</v>
      </c>
      <c r="AK6" s="146"/>
      <c r="AL6" s="146"/>
      <c r="AM6" s="146"/>
      <c r="AN6" s="146"/>
      <c r="AO6" s="146"/>
      <c r="AP6" s="146"/>
      <c r="AQ6" s="146"/>
    </row>
    <row r="7" spans="1:44" s="124" customFormat="1" ht="18" customHeight="1">
      <c r="A7" s="130"/>
      <c r="B7" s="130"/>
      <c r="C7" s="130"/>
      <c r="D7" s="130"/>
      <c r="E7" s="130"/>
      <c r="F7" s="129"/>
      <c r="Q7" s="146"/>
      <c r="R7" s="124" t="s">
        <v>580</v>
      </c>
      <c r="S7" s="146"/>
      <c r="T7" s="146"/>
      <c r="U7" s="146"/>
      <c r="V7" s="146"/>
      <c r="W7" s="146"/>
      <c r="X7" s="146"/>
      <c r="Y7" s="146"/>
      <c r="Z7" s="146"/>
      <c r="AA7" s="146"/>
      <c r="AB7" s="124" t="s">
        <v>580</v>
      </c>
      <c r="AC7" s="146"/>
      <c r="AD7" s="146"/>
      <c r="AE7" s="146"/>
      <c r="AF7" s="146"/>
      <c r="AG7" s="146"/>
      <c r="AH7" s="146"/>
      <c r="AI7" s="146"/>
      <c r="AJ7" s="124" t="s">
        <v>580</v>
      </c>
      <c r="AK7" s="146"/>
      <c r="AL7" s="146"/>
      <c r="AM7" s="146"/>
      <c r="AN7" s="146"/>
      <c r="AO7" s="146"/>
      <c r="AP7" s="146"/>
      <c r="AQ7" s="146"/>
    </row>
    <row r="8" spans="1:44" ht="18" customHeight="1">
      <c r="F8" s="145"/>
      <c r="H8" s="115" t="s">
        <v>455</v>
      </c>
      <c r="Q8" s="144" t="s">
        <v>579</v>
      </c>
      <c r="R8" s="114" t="s">
        <v>578</v>
      </c>
      <c r="AA8" s="144" t="s">
        <v>577</v>
      </c>
      <c r="AB8" s="114" t="s">
        <v>578</v>
      </c>
      <c r="AI8" s="144" t="s">
        <v>577</v>
      </c>
      <c r="AJ8" s="114" t="s">
        <v>578</v>
      </c>
      <c r="AQ8" s="144" t="s">
        <v>577</v>
      </c>
    </row>
    <row r="9" spans="1:44" s="124" customFormat="1" ht="18" customHeight="1">
      <c r="A9" s="130"/>
      <c r="B9" s="130"/>
      <c r="C9" s="130"/>
      <c r="D9" s="130"/>
      <c r="E9" s="130"/>
      <c r="F9" s="129"/>
      <c r="H9" s="143"/>
      <c r="I9" s="143"/>
      <c r="J9" s="143"/>
      <c r="K9" s="143"/>
      <c r="L9" s="143"/>
      <c r="M9" s="143"/>
      <c r="N9" s="143"/>
      <c r="O9" s="143"/>
      <c r="P9" s="142"/>
      <c r="Q9" s="141" t="s">
        <v>576</v>
      </c>
      <c r="R9" s="233" t="s">
        <v>575</v>
      </c>
      <c r="S9" s="227" t="s">
        <v>574</v>
      </c>
      <c r="T9" s="140"/>
      <c r="U9" s="139"/>
      <c r="V9" s="139"/>
      <c r="W9" s="138"/>
      <c r="X9" s="227" t="s">
        <v>573</v>
      </c>
      <c r="Y9" s="139"/>
      <c r="Z9" s="139"/>
      <c r="AA9" s="138"/>
      <c r="AB9" s="227" t="s">
        <v>572</v>
      </c>
      <c r="AC9" s="139"/>
      <c r="AD9" s="139"/>
      <c r="AE9" s="138"/>
      <c r="AF9" s="227" t="s">
        <v>571</v>
      </c>
      <c r="AG9" s="139"/>
      <c r="AH9" s="139"/>
      <c r="AI9" s="138"/>
      <c r="AJ9" s="227" t="s">
        <v>570</v>
      </c>
      <c r="AK9" s="139"/>
      <c r="AL9" s="139"/>
      <c r="AM9" s="138"/>
      <c r="AN9" s="227" t="s">
        <v>569</v>
      </c>
      <c r="AO9" s="139"/>
      <c r="AP9" s="139"/>
      <c r="AQ9" s="138"/>
      <c r="AR9" s="125"/>
    </row>
    <row r="10" spans="1:44" s="124" customFormat="1" ht="18" customHeight="1">
      <c r="A10" s="130"/>
      <c r="B10" s="130"/>
      <c r="C10" s="130"/>
      <c r="D10" s="130"/>
      <c r="E10" s="130"/>
      <c r="F10" s="129"/>
      <c r="Q10" s="134"/>
      <c r="R10" s="231"/>
      <c r="S10" s="228"/>
      <c r="T10" s="133"/>
      <c r="U10" s="137" t="s">
        <v>568</v>
      </c>
      <c r="V10" s="136"/>
      <c r="W10" s="135"/>
      <c r="X10" s="228"/>
      <c r="Y10" s="137" t="s">
        <v>567</v>
      </c>
      <c r="Z10" s="136"/>
      <c r="AA10" s="135"/>
      <c r="AB10" s="228"/>
      <c r="AC10" s="137" t="s">
        <v>567</v>
      </c>
      <c r="AD10" s="136"/>
      <c r="AE10" s="135"/>
      <c r="AF10" s="228"/>
      <c r="AG10" s="137" t="s">
        <v>567</v>
      </c>
      <c r="AH10" s="136"/>
      <c r="AI10" s="135"/>
      <c r="AJ10" s="228"/>
      <c r="AK10" s="137" t="s">
        <v>567</v>
      </c>
      <c r="AL10" s="136"/>
      <c r="AM10" s="135"/>
      <c r="AN10" s="228"/>
      <c r="AO10" s="137" t="s">
        <v>567</v>
      </c>
      <c r="AP10" s="136"/>
      <c r="AQ10" s="135"/>
      <c r="AR10" s="125"/>
    </row>
    <row r="11" spans="1:44" s="124" customFormat="1" ht="18" customHeight="1">
      <c r="A11" s="130"/>
      <c r="B11" s="130"/>
      <c r="C11" s="130"/>
      <c r="D11" s="130"/>
      <c r="E11" s="130"/>
      <c r="F11" s="129"/>
      <c r="Q11" s="134"/>
      <c r="R11" s="231"/>
      <c r="S11" s="228"/>
      <c r="T11" s="133" t="s">
        <v>566</v>
      </c>
      <c r="U11" s="230" t="s">
        <v>565</v>
      </c>
      <c r="V11" s="230" t="s">
        <v>563</v>
      </c>
      <c r="W11" s="230" t="s">
        <v>562</v>
      </c>
      <c r="X11" s="228"/>
      <c r="Y11" s="230" t="s">
        <v>564</v>
      </c>
      <c r="Z11" s="230" t="s">
        <v>563</v>
      </c>
      <c r="AA11" s="230" t="s">
        <v>562</v>
      </c>
      <c r="AB11" s="228"/>
      <c r="AC11" s="230" t="s">
        <v>564</v>
      </c>
      <c r="AD11" s="230" t="s">
        <v>563</v>
      </c>
      <c r="AE11" s="230" t="s">
        <v>562</v>
      </c>
      <c r="AF11" s="228"/>
      <c r="AG11" s="230" t="s">
        <v>564</v>
      </c>
      <c r="AH11" s="230" t="s">
        <v>563</v>
      </c>
      <c r="AI11" s="230" t="s">
        <v>562</v>
      </c>
      <c r="AJ11" s="228"/>
      <c r="AK11" s="230" t="s">
        <v>564</v>
      </c>
      <c r="AL11" s="230" t="s">
        <v>563</v>
      </c>
      <c r="AM11" s="230" t="s">
        <v>562</v>
      </c>
      <c r="AN11" s="228"/>
      <c r="AO11" s="230" t="s">
        <v>564</v>
      </c>
      <c r="AP11" s="230" t="s">
        <v>563</v>
      </c>
      <c r="AQ11" s="230" t="s">
        <v>562</v>
      </c>
      <c r="AR11" s="125"/>
    </row>
    <row r="12" spans="1:44" s="124" customFormat="1" ht="18" customHeight="1">
      <c r="A12" s="130"/>
      <c r="B12" s="130"/>
      <c r="C12" s="130"/>
      <c r="D12" s="130"/>
      <c r="E12" s="130"/>
      <c r="F12" s="129"/>
      <c r="H12" s="124" t="s">
        <v>561</v>
      </c>
      <c r="Q12" s="134"/>
      <c r="R12" s="231"/>
      <c r="S12" s="228"/>
      <c r="T12" s="133"/>
      <c r="U12" s="231"/>
      <c r="V12" s="231"/>
      <c r="W12" s="231"/>
      <c r="X12" s="228"/>
      <c r="Y12" s="231"/>
      <c r="Z12" s="231"/>
      <c r="AA12" s="231"/>
      <c r="AB12" s="228"/>
      <c r="AC12" s="231"/>
      <c r="AD12" s="231"/>
      <c r="AE12" s="231"/>
      <c r="AF12" s="228"/>
      <c r="AG12" s="231"/>
      <c r="AH12" s="231"/>
      <c r="AI12" s="231"/>
      <c r="AJ12" s="228"/>
      <c r="AK12" s="231"/>
      <c r="AL12" s="231"/>
      <c r="AM12" s="231"/>
      <c r="AN12" s="228"/>
      <c r="AO12" s="231"/>
      <c r="AP12" s="231"/>
      <c r="AQ12" s="231"/>
      <c r="AR12" s="125"/>
    </row>
    <row r="13" spans="1:44" s="124" customFormat="1" ht="18" customHeight="1">
      <c r="A13" s="130"/>
      <c r="B13" s="130"/>
      <c r="C13" s="130"/>
      <c r="D13" s="130"/>
      <c r="E13" s="130"/>
      <c r="F13" s="129"/>
      <c r="H13" s="124" t="s">
        <v>560</v>
      </c>
      <c r="Q13" s="132"/>
      <c r="R13" s="232"/>
      <c r="S13" s="229"/>
      <c r="T13" s="131"/>
      <c r="U13" s="232"/>
      <c r="V13" s="232"/>
      <c r="W13" s="232"/>
      <c r="X13" s="229"/>
      <c r="Y13" s="232"/>
      <c r="Z13" s="232"/>
      <c r="AA13" s="232"/>
      <c r="AB13" s="229"/>
      <c r="AC13" s="232"/>
      <c r="AD13" s="232"/>
      <c r="AE13" s="232"/>
      <c r="AF13" s="229"/>
      <c r="AG13" s="232"/>
      <c r="AH13" s="232"/>
      <c r="AI13" s="232"/>
      <c r="AJ13" s="229"/>
      <c r="AK13" s="232"/>
      <c r="AL13" s="232"/>
      <c r="AM13" s="232"/>
      <c r="AN13" s="229"/>
      <c r="AO13" s="232"/>
      <c r="AP13" s="232"/>
      <c r="AQ13" s="232"/>
      <c r="AR13" s="125"/>
    </row>
    <row r="14" spans="1:44" s="124" customFormat="1" ht="18" customHeight="1">
      <c r="A14" s="130"/>
      <c r="B14" s="130"/>
      <c r="C14" s="130"/>
      <c r="D14" s="130"/>
      <c r="E14" s="130"/>
      <c r="F14" s="129"/>
      <c r="H14" s="128" t="s">
        <v>559</v>
      </c>
      <c r="I14" s="128"/>
      <c r="J14" s="128"/>
      <c r="K14" s="128"/>
      <c r="L14" s="128"/>
      <c r="M14" s="128"/>
      <c r="N14" s="128"/>
      <c r="O14" s="128"/>
      <c r="P14" s="128"/>
      <c r="Q14" s="127"/>
      <c r="R14" s="126">
        <v>1</v>
      </c>
      <c r="S14" s="126">
        <v>2</v>
      </c>
      <c r="T14" s="126"/>
      <c r="U14" s="126">
        <v>3</v>
      </c>
      <c r="V14" s="126">
        <v>4</v>
      </c>
      <c r="W14" s="126">
        <v>5</v>
      </c>
      <c r="X14" s="126">
        <v>6</v>
      </c>
      <c r="Y14" s="126">
        <v>7</v>
      </c>
      <c r="Z14" s="126">
        <v>8</v>
      </c>
      <c r="AA14" s="126">
        <v>9</v>
      </c>
      <c r="AB14" s="126">
        <v>10</v>
      </c>
      <c r="AC14" s="126">
        <v>11</v>
      </c>
      <c r="AD14" s="126">
        <v>12</v>
      </c>
      <c r="AE14" s="126">
        <v>13</v>
      </c>
      <c r="AF14" s="126">
        <v>14</v>
      </c>
      <c r="AG14" s="126">
        <v>15</v>
      </c>
      <c r="AH14" s="126">
        <v>16</v>
      </c>
      <c r="AI14" s="126">
        <v>17</v>
      </c>
      <c r="AJ14" s="126">
        <v>18</v>
      </c>
      <c r="AK14" s="126">
        <v>19</v>
      </c>
      <c r="AL14" s="126">
        <v>20</v>
      </c>
      <c r="AM14" s="126">
        <v>21</v>
      </c>
      <c r="AN14" s="126">
        <v>22</v>
      </c>
      <c r="AO14" s="126">
        <v>23</v>
      </c>
      <c r="AP14" s="126">
        <v>24</v>
      </c>
      <c r="AQ14" s="126">
        <v>25</v>
      </c>
      <c r="AR14" s="125"/>
    </row>
    <row r="15" spans="1:44" ht="27" customHeight="1">
      <c r="A15" s="61" t="s">
        <v>531</v>
      </c>
      <c r="B15" s="61" t="s">
        <v>530</v>
      </c>
      <c r="C15" s="61" t="s">
        <v>529</v>
      </c>
      <c r="D15" s="61" t="s">
        <v>321</v>
      </c>
      <c r="E15" s="61" t="s">
        <v>528</v>
      </c>
      <c r="F15" s="120">
        <v>1</v>
      </c>
      <c r="H15" s="114" t="s">
        <v>558</v>
      </c>
      <c r="Q15" s="121">
        <v>1</v>
      </c>
      <c r="R15" s="117">
        <v>11069</v>
      </c>
      <c r="S15" s="117">
        <v>1216</v>
      </c>
      <c r="T15" s="117">
        <f>S15-SUM(U15:W15)</f>
        <v>452</v>
      </c>
      <c r="U15" s="117">
        <v>414</v>
      </c>
      <c r="V15" s="117">
        <v>70</v>
      </c>
      <c r="W15" s="117">
        <v>280</v>
      </c>
      <c r="X15" s="117">
        <v>1295</v>
      </c>
      <c r="Y15" s="117">
        <v>488</v>
      </c>
      <c r="Z15" s="117">
        <v>248</v>
      </c>
      <c r="AA15" s="117">
        <v>517</v>
      </c>
      <c r="AB15" s="117">
        <v>1633</v>
      </c>
      <c r="AC15" s="117">
        <v>679</v>
      </c>
      <c r="AD15" s="117">
        <v>388</v>
      </c>
      <c r="AE15" s="117">
        <v>534</v>
      </c>
      <c r="AF15" s="117">
        <v>1825</v>
      </c>
      <c r="AG15" s="117">
        <v>911</v>
      </c>
      <c r="AH15" s="117">
        <v>413</v>
      </c>
      <c r="AI15" s="117">
        <v>458</v>
      </c>
      <c r="AJ15" s="117">
        <v>1519</v>
      </c>
      <c r="AK15" s="117">
        <v>821</v>
      </c>
      <c r="AL15" s="117">
        <v>270</v>
      </c>
      <c r="AM15" s="117">
        <v>390</v>
      </c>
      <c r="AN15" s="117">
        <v>3581</v>
      </c>
      <c r="AO15" s="117">
        <v>2733</v>
      </c>
      <c r="AP15" s="117">
        <v>262</v>
      </c>
      <c r="AQ15" s="117">
        <v>438</v>
      </c>
    </row>
    <row r="16" spans="1:44" ht="27" customHeight="1">
      <c r="A16" s="61"/>
      <c r="B16" s="61"/>
      <c r="C16" s="61"/>
      <c r="D16" s="61"/>
      <c r="E16" s="61"/>
      <c r="F16" s="120"/>
      <c r="Q16" s="121"/>
      <c r="R16" s="117"/>
      <c r="S16" s="117"/>
      <c r="T16" s="117">
        <f t="shared" ref="T16:AQ16" si="0">T17/T15</f>
        <v>0.88716814159292035</v>
      </c>
      <c r="U16" s="117">
        <f t="shared" si="0"/>
        <v>8.4541062801932368E-2</v>
      </c>
      <c r="V16" s="117">
        <f t="shared" si="0"/>
        <v>0.35714285714285715</v>
      </c>
      <c r="W16" s="117">
        <f t="shared" si="0"/>
        <v>0.50714285714285712</v>
      </c>
      <c r="X16" s="117">
        <f t="shared" si="0"/>
        <v>0.88494208494208493</v>
      </c>
      <c r="Y16" s="117">
        <f t="shared" si="0"/>
        <v>0.85655737704918034</v>
      </c>
      <c r="Z16" s="117">
        <f t="shared" si="0"/>
        <v>0.87096774193548387</v>
      </c>
      <c r="AA16" s="117">
        <f t="shared" si="0"/>
        <v>0.93036750483558994</v>
      </c>
      <c r="AB16" s="117">
        <f t="shared" si="0"/>
        <v>0.87813839559093687</v>
      </c>
      <c r="AC16" s="117">
        <f t="shared" si="0"/>
        <v>0.86892488954344627</v>
      </c>
      <c r="AD16" s="117">
        <f t="shared" si="0"/>
        <v>0.85567010309278346</v>
      </c>
      <c r="AE16" s="117">
        <f t="shared" si="0"/>
        <v>0.90636704119850187</v>
      </c>
      <c r="AF16" s="117">
        <f t="shared" si="0"/>
        <v>0.88438356164383558</v>
      </c>
      <c r="AG16" s="117">
        <f t="shared" si="0"/>
        <v>0.87156970362239294</v>
      </c>
      <c r="AH16" s="117">
        <f t="shared" si="0"/>
        <v>0.86198547215496368</v>
      </c>
      <c r="AI16" s="117">
        <f t="shared" si="0"/>
        <v>0.93231441048034935</v>
      </c>
      <c r="AJ16" s="117">
        <f t="shared" si="0"/>
        <v>0.78275181040158004</v>
      </c>
      <c r="AK16" s="117">
        <f t="shared" si="0"/>
        <v>0.76492082825822172</v>
      </c>
      <c r="AL16" s="117">
        <f t="shared" si="0"/>
        <v>0.74444444444444446</v>
      </c>
      <c r="AM16" s="117">
        <f t="shared" si="0"/>
        <v>0.84615384615384615</v>
      </c>
      <c r="AN16" s="117">
        <f t="shared" si="0"/>
        <v>0.25383970957833007</v>
      </c>
      <c r="AO16" s="117">
        <f t="shared" si="0"/>
        <v>0.23161361141602635</v>
      </c>
      <c r="AP16" s="117">
        <f t="shared" si="0"/>
        <v>0.30916030534351147</v>
      </c>
      <c r="AQ16" s="117">
        <f t="shared" si="0"/>
        <v>0.36529680365296802</v>
      </c>
    </row>
    <row r="17" spans="1:43" ht="27" customHeight="1">
      <c r="A17" s="61" t="s">
        <v>531</v>
      </c>
      <c r="B17" s="61" t="s">
        <v>530</v>
      </c>
      <c r="C17" s="61" t="s">
        <v>529</v>
      </c>
      <c r="D17" s="61" t="s">
        <v>321</v>
      </c>
      <c r="E17" s="61" t="s">
        <v>528</v>
      </c>
      <c r="F17" s="120">
        <v>2</v>
      </c>
      <c r="I17" s="114" t="s">
        <v>425</v>
      </c>
      <c r="Q17" s="121">
        <v>2</v>
      </c>
      <c r="R17" s="117">
        <v>6897</v>
      </c>
      <c r="S17" s="117">
        <v>603</v>
      </c>
      <c r="T17" s="117">
        <f>S17-SUM(U17:W17)</f>
        <v>401</v>
      </c>
      <c r="U17" s="117">
        <v>35</v>
      </c>
      <c r="V17" s="117">
        <v>25</v>
      </c>
      <c r="W17" s="117">
        <v>142</v>
      </c>
      <c r="X17" s="117">
        <v>1146</v>
      </c>
      <c r="Y17" s="117">
        <v>418</v>
      </c>
      <c r="Z17" s="117">
        <v>216</v>
      </c>
      <c r="AA17" s="117">
        <v>481</v>
      </c>
      <c r="AB17" s="117">
        <v>1434</v>
      </c>
      <c r="AC17" s="117">
        <v>590</v>
      </c>
      <c r="AD17" s="117">
        <v>332</v>
      </c>
      <c r="AE17" s="117">
        <v>484</v>
      </c>
      <c r="AF17" s="117">
        <v>1614</v>
      </c>
      <c r="AG17" s="117">
        <v>794</v>
      </c>
      <c r="AH17" s="117">
        <v>356</v>
      </c>
      <c r="AI17" s="117">
        <v>427</v>
      </c>
      <c r="AJ17" s="117">
        <v>1189</v>
      </c>
      <c r="AK17" s="117">
        <v>628</v>
      </c>
      <c r="AL17" s="117">
        <v>201</v>
      </c>
      <c r="AM17" s="117">
        <v>330</v>
      </c>
      <c r="AN17" s="117">
        <v>909</v>
      </c>
      <c r="AO17" s="117">
        <v>633</v>
      </c>
      <c r="AP17" s="117">
        <v>81</v>
      </c>
      <c r="AQ17" s="117">
        <v>160</v>
      </c>
    </row>
    <row r="18" spans="1:43" ht="27" customHeight="1">
      <c r="A18" s="61" t="s">
        <v>531</v>
      </c>
      <c r="B18" s="61" t="s">
        <v>530</v>
      </c>
      <c r="C18" s="61" t="s">
        <v>529</v>
      </c>
      <c r="D18" s="61" t="s">
        <v>321</v>
      </c>
      <c r="E18" s="61" t="s">
        <v>528</v>
      </c>
      <c r="F18" s="120">
        <v>3</v>
      </c>
      <c r="J18" s="114" t="s">
        <v>423</v>
      </c>
      <c r="Q18" s="121">
        <v>3</v>
      </c>
      <c r="R18" s="117">
        <v>6715</v>
      </c>
      <c r="S18" s="117">
        <v>575</v>
      </c>
      <c r="T18" s="117">
        <f>S18-SUM(U18:W18)</f>
        <v>379</v>
      </c>
      <c r="U18" s="117">
        <v>33</v>
      </c>
      <c r="V18" s="117">
        <v>25</v>
      </c>
      <c r="W18" s="117">
        <v>138</v>
      </c>
      <c r="X18" s="117">
        <v>1107</v>
      </c>
      <c r="Y18" s="117">
        <v>399</v>
      </c>
      <c r="Z18" s="117">
        <v>209</v>
      </c>
      <c r="AA18" s="117">
        <v>468</v>
      </c>
      <c r="AB18" s="117">
        <v>1400</v>
      </c>
      <c r="AC18" s="117">
        <v>572</v>
      </c>
      <c r="AD18" s="117">
        <v>324</v>
      </c>
      <c r="AE18" s="117">
        <v>476</v>
      </c>
      <c r="AF18" s="117">
        <v>1579</v>
      </c>
      <c r="AG18" s="117">
        <v>773</v>
      </c>
      <c r="AH18" s="117">
        <v>349</v>
      </c>
      <c r="AI18" s="117">
        <v>422</v>
      </c>
      <c r="AJ18" s="117">
        <v>1162</v>
      </c>
      <c r="AK18" s="117">
        <v>612</v>
      </c>
      <c r="AL18" s="117">
        <v>197</v>
      </c>
      <c r="AM18" s="117">
        <v>323</v>
      </c>
      <c r="AN18" s="117">
        <v>892</v>
      </c>
      <c r="AO18" s="117">
        <v>623</v>
      </c>
      <c r="AP18" s="117">
        <v>79</v>
      </c>
      <c r="AQ18" s="117">
        <v>156</v>
      </c>
    </row>
    <row r="19" spans="1:43" ht="15" customHeight="1">
      <c r="A19" s="61" t="s">
        <v>531</v>
      </c>
      <c r="B19" s="61" t="s">
        <v>530</v>
      </c>
      <c r="C19" s="61" t="s">
        <v>529</v>
      </c>
      <c r="D19" s="61" t="s">
        <v>321</v>
      </c>
      <c r="E19" s="61" t="s">
        <v>528</v>
      </c>
      <c r="F19" s="120">
        <v>4</v>
      </c>
      <c r="L19" s="114" t="s">
        <v>557</v>
      </c>
      <c r="Q19" s="121">
        <v>4</v>
      </c>
      <c r="R19" s="117">
        <v>531</v>
      </c>
      <c r="S19" s="117">
        <v>7</v>
      </c>
      <c r="T19" s="117">
        <f>S19-SUM(U19:W19)</f>
        <v>7</v>
      </c>
      <c r="U19" s="122" t="s">
        <v>364</v>
      </c>
      <c r="V19" s="122" t="s">
        <v>364</v>
      </c>
      <c r="W19" s="117">
        <v>0</v>
      </c>
      <c r="X19" s="117">
        <v>30</v>
      </c>
      <c r="Y19" s="117">
        <v>16</v>
      </c>
      <c r="Z19" s="117">
        <v>6</v>
      </c>
      <c r="AA19" s="117">
        <v>7</v>
      </c>
      <c r="AB19" s="117">
        <v>76</v>
      </c>
      <c r="AC19" s="117">
        <v>41</v>
      </c>
      <c r="AD19" s="117">
        <v>14</v>
      </c>
      <c r="AE19" s="117">
        <v>20</v>
      </c>
      <c r="AF19" s="117">
        <v>104</v>
      </c>
      <c r="AG19" s="117">
        <v>58</v>
      </c>
      <c r="AH19" s="117">
        <v>21</v>
      </c>
      <c r="AI19" s="117">
        <v>22</v>
      </c>
      <c r="AJ19" s="117">
        <v>105</v>
      </c>
      <c r="AK19" s="117">
        <v>61</v>
      </c>
      <c r="AL19" s="117">
        <v>16</v>
      </c>
      <c r="AM19" s="117">
        <v>26</v>
      </c>
      <c r="AN19" s="117">
        <v>210</v>
      </c>
      <c r="AO19" s="117">
        <v>155</v>
      </c>
      <c r="AP19" s="117">
        <v>15</v>
      </c>
      <c r="AQ19" s="117">
        <v>32</v>
      </c>
    </row>
    <row r="20" spans="1:43" ht="15" customHeight="1">
      <c r="A20" s="61" t="s">
        <v>531</v>
      </c>
      <c r="B20" s="61" t="s">
        <v>530</v>
      </c>
      <c r="C20" s="61" t="s">
        <v>529</v>
      </c>
      <c r="D20" s="61" t="s">
        <v>321</v>
      </c>
      <c r="E20" s="61" t="s">
        <v>528</v>
      </c>
      <c r="F20" s="120">
        <v>8</v>
      </c>
      <c r="L20" s="114" t="s">
        <v>553</v>
      </c>
      <c r="Q20" s="121">
        <v>8</v>
      </c>
      <c r="R20" s="117">
        <v>144</v>
      </c>
      <c r="S20" s="117">
        <v>2</v>
      </c>
      <c r="T20" s="117">
        <f>S20-SUM(U20:W20)</f>
        <v>2</v>
      </c>
      <c r="U20" s="117">
        <v>0</v>
      </c>
      <c r="V20" s="122" t="s">
        <v>364</v>
      </c>
      <c r="W20" s="117">
        <v>0</v>
      </c>
      <c r="X20" s="117">
        <v>9</v>
      </c>
      <c r="Y20" s="117">
        <v>5</v>
      </c>
      <c r="Z20" s="117">
        <v>2</v>
      </c>
      <c r="AA20" s="117">
        <v>2</v>
      </c>
      <c r="AB20" s="117">
        <v>20</v>
      </c>
      <c r="AC20" s="117">
        <v>10</v>
      </c>
      <c r="AD20" s="117">
        <v>6</v>
      </c>
      <c r="AE20" s="117">
        <v>4</v>
      </c>
      <c r="AF20" s="117">
        <v>23</v>
      </c>
      <c r="AG20" s="117">
        <v>13</v>
      </c>
      <c r="AH20" s="117">
        <v>6</v>
      </c>
      <c r="AI20" s="117">
        <v>3</v>
      </c>
      <c r="AJ20" s="117">
        <v>27</v>
      </c>
      <c r="AK20" s="117">
        <v>17</v>
      </c>
      <c r="AL20" s="117">
        <v>6</v>
      </c>
      <c r="AM20" s="117">
        <v>3</v>
      </c>
      <c r="AN20" s="117">
        <v>63</v>
      </c>
      <c r="AO20" s="117">
        <v>52</v>
      </c>
      <c r="AP20" s="117">
        <v>5</v>
      </c>
      <c r="AQ20" s="117">
        <v>2</v>
      </c>
    </row>
    <row r="21" spans="1:43" ht="15" customHeight="1">
      <c r="A21" s="61"/>
      <c r="B21" s="61"/>
      <c r="C21" s="61"/>
      <c r="D21" s="61"/>
      <c r="E21" s="61"/>
      <c r="F21" s="120"/>
      <c r="Q21" s="121"/>
      <c r="R21" s="117"/>
      <c r="S21" s="181">
        <f t="shared" ref="S21:AQ21" si="1">S25/S15</f>
        <v>0.46134868421052633</v>
      </c>
      <c r="T21" s="152">
        <f t="shared" si="1"/>
        <v>0.81194690265486724</v>
      </c>
      <c r="U21" s="152">
        <f t="shared" si="1"/>
        <v>7.9710144927536225E-2</v>
      </c>
      <c r="V21" s="152">
        <f t="shared" si="1"/>
        <v>0.34285714285714286</v>
      </c>
      <c r="W21" s="152">
        <f t="shared" si="1"/>
        <v>0.48928571428571427</v>
      </c>
      <c r="X21" s="152">
        <f t="shared" si="1"/>
        <v>0.81853281853281856</v>
      </c>
      <c r="Y21" s="181">
        <f t="shared" si="1"/>
        <v>0.77049180327868849</v>
      </c>
      <c r="Z21" s="181">
        <f t="shared" si="1"/>
        <v>0.80645161290322576</v>
      </c>
      <c r="AA21" s="181">
        <f t="shared" si="1"/>
        <v>0.88394584139264987</v>
      </c>
      <c r="AB21" s="152">
        <f t="shared" si="1"/>
        <v>0.79363135333741575</v>
      </c>
      <c r="AC21" s="181">
        <f t="shared" si="1"/>
        <v>0.76288659793814428</v>
      </c>
      <c r="AD21" s="181">
        <f t="shared" si="1"/>
        <v>0.78092783505154639</v>
      </c>
      <c r="AE21" s="181">
        <f t="shared" si="1"/>
        <v>0.84644194756554303</v>
      </c>
      <c r="AF21" s="152">
        <f t="shared" si="1"/>
        <v>0.79013698630136986</v>
      </c>
      <c r="AG21" s="181">
        <f t="shared" si="1"/>
        <v>0.76509330406147091</v>
      </c>
      <c r="AH21" s="181">
        <f t="shared" si="1"/>
        <v>0.77723970944309928</v>
      </c>
      <c r="AI21" s="181">
        <f t="shared" si="1"/>
        <v>0.86244541484716153</v>
      </c>
      <c r="AJ21" s="152">
        <f t="shared" si="1"/>
        <v>0.67346938775510201</v>
      </c>
      <c r="AK21" s="181">
        <f t="shared" si="1"/>
        <v>0.6479902557856273</v>
      </c>
      <c r="AL21" s="181">
        <f t="shared" si="1"/>
        <v>0.64444444444444449</v>
      </c>
      <c r="AM21" s="181">
        <f t="shared" si="1"/>
        <v>0.74871794871794872</v>
      </c>
      <c r="AN21" s="152">
        <f t="shared" si="1"/>
        <v>0.17062273108070372</v>
      </c>
      <c r="AO21" s="181">
        <f t="shared" si="1"/>
        <v>0.150384193194292</v>
      </c>
      <c r="AP21" s="181">
        <f t="shared" si="1"/>
        <v>0.22137404580152673</v>
      </c>
      <c r="AQ21" s="181">
        <f t="shared" si="1"/>
        <v>0.27625570776255709</v>
      </c>
    </row>
    <row r="22" spans="1:43" s="150" customFormat="1" ht="15" customHeight="1">
      <c r="A22" s="149"/>
      <c r="B22" s="149"/>
      <c r="C22" s="149"/>
      <c r="D22" s="149"/>
      <c r="E22" s="149"/>
      <c r="Q22" s="151"/>
      <c r="R22" s="152"/>
      <c r="S22" s="152"/>
      <c r="T22" s="152"/>
      <c r="U22" s="152"/>
      <c r="V22" s="152"/>
      <c r="W22" s="152"/>
      <c r="X22" s="181">
        <f>Y21</f>
        <v>0.77049180327868849</v>
      </c>
      <c r="Y22" s="152"/>
      <c r="Z22" s="152"/>
      <c r="AA22" s="152"/>
      <c r="AB22" s="181">
        <f>AC21</f>
        <v>0.76288659793814428</v>
      </c>
      <c r="AC22" s="152"/>
      <c r="AD22" s="152"/>
      <c r="AE22" s="152"/>
      <c r="AF22" s="181">
        <f>AG21</f>
        <v>0.76509330406147091</v>
      </c>
      <c r="AG22" s="152"/>
      <c r="AH22" s="152"/>
      <c r="AI22" s="152"/>
      <c r="AJ22" s="181">
        <f>AK21</f>
        <v>0.6479902557856273</v>
      </c>
      <c r="AK22" s="152"/>
      <c r="AL22" s="152"/>
      <c r="AM22" s="152"/>
      <c r="AN22" s="181">
        <f>AO21</f>
        <v>0.150384193194292</v>
      </c>
      <c r="AO22" s="152"/>
      <c r="AP22" s="152"/>
      <c r="AQ22" s="152"/>
    </row>
    <row r="23" spans="1:43" s="150" customFormat="1" ht="15" customHeight="1">
      <c r="A23" s="149"/>
      <c r="B23" s="149"/>
      <c r="C23" s="149"/>
      <c r="D23" s="149"/>
      <c r="E23" s="149"/>
      <c r="Q23" s="151"/>
      <c r="R23" s="152"/>
      <c r="S23" s="152"/>
      <c r="T23" s="152"/>
      <c r="U23" s="152"/>
      <c r="V23" s="152"/>
      <c r="W23" s="152"/>
      <c r="X23" s="181">
        <f>Z21</f>
        <v>0.80645161290322576</v>
      </c>
      <c r="Y23" s="152"/>
      <c r="Z23" s="152"/>
      <c r="AA23" s="152"/>
      <c r="AB23" s="181">
        <f>AD21</f>
        <v>0.78092783505154639</v>
      </c>
      <c r="AC23" s="152"/>
      <c r="AD23" s="152"/>
      <c r="AE23" s="152"/>
      <c r="AF23" s="181">
        <f>AH21</f>
        <v>0.77723970944309928</v>
      </c>
      <c r="AG23" s="152"/>
      <c r="AH23" s="152"/>
      <c r="AI23" s="152"/>
      <c r="AJ23" s="181">
        <f>AL21</f>
        <v>0.64444444444444449</v>
      </c>
      <c r="AK23" s="152"/>
      <c r="AL23" s="152"/>
      <c r="AM23" s="152"/>
      <c r="AN23" s="181">
        <f>AP21</f>
        <v>0.22137404580152673</v>
      </c>
      <c r="AO23" s="152"/>
      <c r="AP23" s="152"/>
      <c r="AQ23" s="152"/>
    </row>
    <row r="24" spans="1:43" s="150" customFormat="1" ht="15" customHeight="1">
      <c r="A24" s="149"/>
      <c r="B24" s="149"/>
      <c r="C24" s="149"/>
      <c r="D24" s="149"/>
      <c r="E24" s="149"/>
      <c r="Q24" s="151"/>
      <c r="R24" s="152"/>
      <c r="S24" s="152"/>
      <c r="T24" s="152"/>
      <c r="U24" s="152"/>
      <c r="V24" s="152"/>
      <c r="W24" s="152"/>
      <c r="X24" s="181">
        <f>AA21</f>
        <v>0.88394584139264987</v>
      </c>
      <c r="Y24" s="152"/>
      <c r="Z24" s="152"/>
      <c r="AA24" s="152"/>
      <c r="AB24" s="181">
        <f>AE21</f>
        <v>0.84644194756554303</v>
      </c>
      <c r="AC24" s="152"/>
      <c r="AD24" s="152"/>
      <c r="AE24" s="152"/>
      <c r="AF24" s="181">
        <f>AI21</f>
        <v>0.86244541484716153</v>
      </c>
      <c r="AG24" s="152"/>
      <c r="AH24" s="152"/>
      <c r="AI24" s="152"/>
      <c r="AJ24" s="181">
        <f>AM21</f>
        <v>0.74871794871794872</v>
      </c>
      <c r="AK24" s="152"/>
      <c r="AL24" s="152"/>
      <c r="AM24" s="152"/>
      <c r="AN24" s="181">
        <f>AQ21</f>
        <v>0.27625570776255709</v>
      </c>
      <c r="AO24" s="152"/>
      <c r="AP24" s="152"/>
      <c r="AQ24" s="152"/>
    </row>
    <row r="25" spans="1:43" ht="15" customHeight="1">
      <c r="A25" s="61" t="s">
        <v>531</v>
      </c>
      <c r="B25" s="61" t="s">
        <v>530</v>
      </c>
      <c r="C25" s="61" t="s">
        <v>529</v>
      </c>
      <c r="D25" s="61" t="s">
        <v>321</v>
      </c>
      <c r="E25" s="61" t="s">
        <v>528</v>
      </c>
      <c r="F25" s="120">
        <v>9</v>
      </c>
      <c r="L25" s="114" t="s">
        <v>552</v>
      </c>
      <c r="Q25" s="121">
        <v>9</v>
      </c>
      <c r="R25" s="117">
        <v>5995</v>
      </c>
      <c r="S25" s="117">
        <v>561</v>
      </c>
      <c r="T25" s="117">
        <f t="shared" ref="T25:T59" si="2">S25-SUM(U25:W25)</f>
        <v>367</v>
      </c>
      <c r="U25" s="117">
        <v>33</v>
      </c>
      <c r="V25" s="117">
        <v>24</v>
      </c>
      <c r="W25" s="117">
        <v>137</v>
      </c>
      <c r="X25" s="117">
        <v>1060</v>
      </c>
      <c r="Y25" s="117">
        <v>376</v>
      </c>
      <c r="Z25" s="117">
        <v>200</v>
      </c>
      <c r="AA25" s="117">
        <v>457</v>
      </c>
      <c r="AB25" s="117">
        <v>1296</v>
      </c>
      <c r="AC25" s="117">
        <v>518</v>
      </c>
      <c r="AD25" s="117">
        <v>303</v>
      </c>
      <c r="AE25" s="117">
        <v>452</v>
      </c>
      <c r="AF25" s="117">
        <v>1442</v>
      </c>
      <c r="AG25" s="117">
        <v>697</v>
      </c>
      <c r="AH25" s="117">
        <v>321</v>
      </c>
      <c r="AI25" s="117">
        <v>395</v>
      </c>
      <c r="AJ25" s="117">
        <v>1023</v>
      </c>
      <c r="AK25" s="117">
        <v>532</v>
      </c>
      <c r="AL25" s="117">
        <v>174</v>
      </c>
      <c r="AM25" s="117">
        <v>292</v>
      </c>
      <c r="AN25" s="117">
        <v>611</v>
      </c>
      <c r="AO25" s="117">
        <v>411</v>
      </c>
      <c r="AP25" s="117">
        <v>58</v>
      </c>
      <c r="AQ25" s="117">
        <v>121</v>
      </c>
    </row>
    <row r="26" spans="1:43" ht="15" customHeight="1">
      <c r="A26" s="61" t="s">
        <v>531</v>
      </c>
      <c r="B26" s="61" t="s">
        <v>530</v>
      </c>
      <c r="C26" s="61" t="s">
        <v>529</v>
      </c>
      <c r="D26" s="61" t="s">
        <v>321</v>
      </c>
      <c r="E26" s="61" t="s">
        <v>528</v>
      </c>
      <c r="F26" s="120">
        <v>10</v>
      </c>
      <c r="M26" s="114" t="s">
        <v>551</v>
      </c>
      <c r="Q26" s="121">
        <v>10</v>
      </c>
      <c r="R26" s="117">
        <v>5660</v>
      </c>
      <c r="S26" s="117">
        <v>560</v>
      </c>
      <c r="T26" s="117">
        <f t="shared" si="2"/>
        <v>367</v>
      </c>
      <c r="U26" s="117">
        <v>33</v>
      </c>
      <c r="V26" s="117">
        <v>24</v>
      </c>
      <c r="W26" s="117">
        <v>136</v>
      </c>
      <c r="X26" s="117">
        <v>1048</v>
      </c>
      <c r="Y26" s="117">
        <v>370</v>
      </c>
      <c r="Z26" s="117">
        <v>199</v>
      </c>
      <c r="AA26" s="117">
        <v>453</v>
      </c>
      <c r="AB26" s="117">
        <v>1250</v>
      </c>
      <c r="AC26" s="117">
        <v>499</v>
      </c>
      <c r="AD26" s="117">
        <v>295</v>
      </c>
      <c r="AE26" s="117">
        <v>434</v>
      </c>
      <c r="AF26" s="117">
        <v>1363</v>
      </c>
      <c r="AG26" s="117">
        <v>664</v>
      </c>
      <c r="AH26" s="117">
        <v>305</v>
      </c>
      <c r="AI26" s="117">
        <v>366</v>
      </c>
      <c r="AJ26" s="117">
        <v>935</v>
      </c>
      <c r="AK26" s="117">
        <v>500</v>
      </c>
      <c r="AL26" s="117">
        <v>162</v>
      </c>
      <c r="AM26" s="117">
        <v>252</v>
      </c>
      <c r="AN26" s="117">
        <v>503</v>
      </c>
      <c r="AO26" s="117">
        <v>355</v>
      </c>
      <c r="AP26" s="117">
        <v>47</v>
      </c>
      <c r="AQ26" s="117">
        <v>83</v>
      </c>
    </row>
    <row r="27" spans="1:43" ht="15" customHeight="1">
      <c r="A27" s="61" t="s">
        <v>531</v>
      </c>
      <c r="B27" s="61" t="s">
        <v>530</v>
      </c>
      <c r="C27" s="61" t="s">
        <v>529</v>
      </c>
      <c r="D27" s="61" t="s">
        <v>321</v>
      </c>
      <c r="E27" s="61" t="s">
        <v>528</v>
      </c>
      <c r="F27" s="120">
        <v>11</v>
      </c>
      <c r="N27" s="114" t="s">
        <v>550</v>
      </c>
      <c r="Q27" s="121">
        <v>11</v>
      </c>
      <c r="R27" s="117">
        <v>3494</v>
      </c>
      <c r="S27" s="117">
        <v>275</v>
      </c>
      <c r="T27" s="117">
        <f t="shared" si="2"/>
        <v>271</v>
      </c>
      <c r="U27" s="117">
        <v>0</v>
      </c>
      <c r="V27" s="117">
        <v>1</v>
      </c>
      <c r="W27" s="117">
        <v>3</v>
      </c>
      <c r="X27" s="117">
        <v>788</v>
      </c>
      <c r="Y27" s="117">
        <v>243</v>
      </c>
      <c r="Z27" s="117">
        <v>142</v>
      </c>
      <c r="AA27" s="117">
        <v>386</v>
      </c>
      <c r="AB27" s="117">
        <v>891</v>
      </c>
      <c r="AC27" s="117">
        <v>333</v>
      </c>
      <c r="AD27" s="117">
        <v>184</v>
      </c>
      <c r="AE27" s="117">
        <v>358</v>
      </c>
      <c r="AF27" s="117">
        <v>926</v>
      </c>
      <c r="AG27" s="117">
        <v>427</v>
      </c>
      <c r="AH27" s="117">
        <v>174</v>
      </c>
      <c r="AI27" s="117">
        <v>306</v>
      </c>
      <c r="AJ27" s="117">
        <v>500</v>
      </c>
      <c r="AK27" s="117">
        <v>244</v>
      </c>
      <c r="AL27" s="117">
        <v>72</v>
      </c>
      <c r="AM27" s="117">
        <v>170</v>
      </c>
      <c r="AN27" s="117">
        <v>114</v>
      </c>
      <c r="AO27" s="117">
        <v>76</v>
      </c>
      <c r="AP27" s="117">
        <v>11</v>
      </c>
      <c r="AQ27" s="117">
        <v>22</v>
      </c>
    </row>
    <row r="28" spans="1:43" ht="15" customHeight="1">
      <c r="A28" s="61" t="s">
        <v>531</v>
      </c>
      <c r="B28" s="61" t="s">
        <v>530</v>
      </c>
      <c r="C28" s="61" t="s">
        <v>529</v>
      </c>
      <c r="D28" s="61" t="s">
        <v>321</v>
      </c>
      <c r="E28" s="61" t="s">
        <v>528</v>
      </c>
      <c r="F28" s="120">
        <v>12</v>
      </c>
      <c r="N28" s="114" t="s">
        <v>549</v>
      </c>
      <c r="Q28" s="121">
        <v>12</v>
      </c>
      <c r="R28" s="117">
        <v>2165</v>
      </c>
      <c r="S28" s="117">
        <v>285</v>
      </c>
      <c r="T28" s="117">
        <f t="shared" si="2"/>
        <v>95</v>
      </c>
      <c r="U28" s="117">
        <v>32</v>
      </c>
      <c r="V28" s="117">
        <v>24</v>
      </c>
      <c r="W28" s="117">
        <v>134</v>
      </c>
      <c r="X28" s="117">
        <v>260</v>
      </c>
      <c r="Y28" s="117">
        <v>127</v>
      </c>
      <c r="Z28" s="117">
        <v>57</v>
      </c>
      <c r="AA28" s="117">
        <v>66</v>
      </c>
      <c r="AB28" s="117">
        <v>359</v>
      </c>
      <c r="AC28" s="117">
        <v>166</v>
      </c>
      <c r="AD28" s="117">
        <v>111</v>
      </c>
      <c r="AE28" s="117">
        <v>75</v>
      </c>
      <c r="AF28" s="117">
        <v>437</v>
      </c>
      <c r="AG28" s="117">
        <v>237</v>
      </c>
      <c r="AH28" s="117">
        <v>131</v>
      </c>
      <c r="AI28" s="117">
        <v>60</v>
      </c>
      <c r="AJ28" s="117">
        <v>436</v>
      </c>
      <c r="AK28" s="117">
        <v>256</v>
      </c>
      <c r="AL28" s="117">
        <v>90</v>
      </c>
      <c r="AM28" s="117">
        <v>81</v>
      </c>
      <c r="AN28" s="117">
        <v>389</v>
      </c>
      <c r="AO28" s="117">
        <v>279</v>
      </c>
      <c r="AP28" s="117">
        <v>36</v>
      </c>
      <c r="AQ28" s="117">
        <v>62</v>
      </c>
    </row>
    <row r="29" spans="1:43" ht="15" customHeight="1">
      <c r="A29" s="61" t="s">
        <v>531</v>
      </c>
      <c r="B29" s="61" t="s">
        <v>530</v>
      </c>
      <c r="C29" s="61" t="s">
        <v>529</v>
      </c>
      <c r="D29" s="61" t="s">
        <v>321</v>
      </c>
      <c r="E29" s="61" t="s">
        <v>528</v>
      </c>
      <c r="F29" s="120">
        <v>18</v>
      </c>
      <c r="K29" s="114" t="s">
        <v>360</v>
      </c>
      <c r="Q29" s="121">
        <v>18</v>
      </c>
      <c r="R29" s="117">
        <v>220</v>
      </c>
      <c r="S29" s="117">
        <v>4</v>
      </c>
      <c r="T29" s="117">
        <f t="shared" si="2"/>
        <v>4</v>
      </c>
      <c r="U29" s="117">
        <v>0</v>
      </c>
      <c r="V29" s="122" t="s">
        <v>364</v>
      </c>
      <c r="W29" s="117">
        <v>0</v>
      </c>
      <c r="X29" s="117">
        <v>15</v>
      </c>
      <c r="Y29" s="117">
        <v>8</v>
      </c>
      <c r="Z29" s="117">
        <v>3</v>
      </c>
      <c r="AA29" s="117">
        <v>3</v>
      </c>
      <c r="AB29" s="117">
        <v>21</v>
      </c>
      <c r="AC29" s="117">
        <v>13</v>
      </c>
      <c r="AD29" s="117">
        <v>4</v>
      </c>
      <c r="AE29" s="117">
        <v>4</v>
      </c>
      <c r="AF29" s="117">
        <v>27</v>
      </c>
      <c r="AG29" s="117">
        <v>17</v>
      </c>
      <c r="AH29" s="117">
        <v>5</v>
      </c>
      <c r="AI29" s="117">
        <v>4</v>
      </c>
      <c r="AJ29" s="117">
        <v>40</v>
      </c>
      <c r="AK29" s="117">
        <v>28</v>
      </c>
      <c r="AL29" s="117">
        <v>6</v>
      </c>
      <c r="AM29" s="117">
        <v>5</v>
      </c>
      <c r="AN29" s="117">
        <v>112</v>
      </c>
      <c r="AO29" s="117">
        <v>94</v>
      </c>
      <c r="AP29" s="117">
        <v>6</v>
      </c>
      <c r="AQ29" s="117">
        <v>8</v>
      </c>
    </row>
    <row r="30" spans="1:43" ht="15" customHeight="1">
      <c r="A30" s="61" t="s">
        <v>531</v>
      </c>
      <c r="B30" s="61" t="s">
        <v>530</v>
      </c>
      <c r="C30" s="61" t="s">
        <v>529</v>
      </c>
      <c r="D30" s="61" t="s">
        <v>321</v>
      </c>
      <c r="E30" s="61" t="s">
        <v>528</v>
      </c>
      <c r="F30" s="120">
        <v>19</v>
      </c>
      <c r="K30" s="114" t="s">
        <v>358</v>
      </c>
      <c r="Q30" s="121">
        <v>19</v>
      </c>
      <c r="R30" s="117">
        <v>6495</v>
      </c>
      <c r="S30" s="117">
        <v>571</v>
      </c>
      <c r="T30" s="117">
        <f t="shared" si="2"/>
        <v>375</v>
      </c>
      <c r="U30" s="117">
        <v>33</v>
      </c>
      <c r="V30" s="117">
        <v>25</v>
      </c>
      <c r="W30" s="117">
        <v>138</v>
      </c>
      <c r="X30" s="117">
        <v>1092</v>
      </c>
      <c r="Y30" s="117">
        <v>391</v>
      </c>
      <c r="Z30" s="117">
        <v>206</v>
      </c>
      <c r="AA30" s="117">
        <v>465</v>
      </c>
      <c r="AB30" s="117">
        <v>1379</v>
      </c>
      <c r="AC30" s="117">
        <v>560</v>
      </c>
      <c r="AD30" s="117">
        <v>320</v>
      </c>
      <c r="AE30" s="117">
        <v>472</v>
      </c>
      <c r="AF30" s="117">
        <v>1552</v>
      </c>
      <c r="AG30" s="117">
        <v>755</v>
      </c>
      <c r="AH30" s="117">
        <v>343</v>
      </c>
      <c r="AI30" s="117">
        <v>418</v>
      </c>
      <c r="AJ30" s="117">
        <v>1122</v>
      </c>
      <c r="AK30" s="117">
        <v>583</v>
      </c>
      <c r="AL30" s="117">
        <v>191</v>
      </c>
      <c r="AM30" s="117">
        <v>318</v>
      </c>
      <c r="AN30" s="117">
        <v>780</v>
      </c>
      <c r="AO30" s="117">
        <v>529</v>
      </c>
      <c r="AP30" s="117">
        <v>73</v>
      </c>
      <c r="AQ30" s="117">
        <v>148</v>
      </c>
    </row>
    <row r="31" spans="1:43" ht="15" customHeight="1">
      <c r="A31" s="61" t="s">
        <v>531</v>
      </c>
      <c r="B31" s="61" t="s">
        <v>530</v>
      </c>
      <c r="C31" s="61" t="s">
        <v>529</v>
      </c>
      <c r="D31" s="61" t="s">
        <v>321</v>
      </c>
      <c r="E31" s="61" t="s">
        <v>528</v>
      </c>
      <c r="F31" s="120">
        <v>20</v>
      </c>
      <c r="L31" s="114" t="s">
        <v>557</v>
      </c>
      <c r="Q31" s="121">
        <v>20</v>
      </c>
      <c r="R31" s="117">
        <v>434</v>
      </c>
      <c r="S31" s="117">
        <v>6</v>
      </c>
      <c r="T31" s="117">
        <f t="shared" si="2"/>
        <v>6</v>
      </c>
      <c r="U31" s="122" t="s">
        <v>364</v>
      </c>
      <c r="V31" s="122" t="s">
        <v>364</v>
      </c>
      <c r="W31" s="117">
        <v>0</v>
      </c>
      <c r="X31" s="117">
        <v>28</v>
      </c>
      <c r="Y31" s="117">
        <v>15</v>
      </c>
      <c r="Z31" s="117">
        <v>5</v>
      </c>
      <c r="AA31" s="117">
        <v>7</v>
      </c>
      <c r="AB31" s="117">
        <v>71</v>
      </c>
      <c r="AC31" s="117">
        <v>38</v>
      </c>
      <c r="AD31" s="117">
        <v>13</v>
      </c>
      <c r="AE31" s="117">
        <v>19</v>
      </c>
      <c r="AF31" s="117">
        <v>95</v>
      </c>
      <c r="AG31" s="117">
        <v>53</v>
      </c>
      <c r="AH31" s="117">
        <v>19</v>
      </c>
      <c r="AI31" s="117">
        <v>20</v>
      </c>
      <c r="AJ31" s="117">
        <v>88</v>
      </c>
      <c r="AK31" s="117">
        <v>49</v>
      </c>
      <c r="AL31" s="117">
        <v>14</v>
      </c>
      <c r="AM31" s="117">
        <v>23</v>
      </c>
      <c r="AN31" s="117">
        <v>147</v>
      </c>
      <c r="AO31" s="117">
        <v>103</v>
      </c>
      <c r="AP31" s="117">
        <v>12</v>
      </c>
      <c r="AQ31" s="117">
        <v>26</v>
      </c>
    </row>
    <row r="32" spans="1:43" ht="15" customHeight="1">
      <c r="A32" s="61" t="s">
        <v>531</v>
      </c>
      <c r="B32" s="61" t="s">
        <v>530</v>
      </c>
      <c r="C32" s="61" t="s">
        <v>529</v>
      </c>
      <c r="D32" s="61" t="s">
        <v>321</v>
      </c>
      <c r="E32" s="61" t="s">
        <v>528</v>
      </c>
      <c r="F32" s="120">
        <v>21</v>
      </c>
      <c r="M32" s="114" t="s">
        <v>556</v>
      </c>
      <c r="Q32" s="121">
        <v>21</v>
      </c>
      <c r="R32" s="117">
        <v>110</v>
      </c>
      <c r="S32" s="117">
        <v>1</v>
      </c>
      <c r="T32" s="117">
        <f t="shared" si="2"/>
        <v>1</v>
      </c>
      <c r="U32" s="122" t="s">
        <v>364</v>
      </c>
      <c r="V32" s="122" t="s">
        <v>364</v>
      </c>
      <c r="W32" s="122" t="s">
        <v>364</v>
      </c>
      <c r="X32" s="117">
        <v>5</v>
      </c>
      <c r="Y32" s="117">
        <v>2</v>
      </c>
      <c r="Z32" s="117">
        <v>1</v>
      </c>
      <c r="AA32" s="117">
        <v>1</v>
      </c>
      <c r="AB32" s="117">
        <v>18</v>
      </c>
      <c r="AC32" s="117">
        <v>9</v>
      </c>
      <c r="AD32" s="117">
        <v>3</v>
      </c>
      <c r="AE32" s="117">
        <v>5</v>
      </c>
      <c r="AF32" s="117">
        <v>26</v>
      </c>
      <c r="AG32" s="117">
        <v>14</v>
      </c>
      <c r="AH32" s="117">
        <v>4</v>
      </c>
      <c r="AI32" s="117">
        <v>7</v>
      </c>
      <c r="AJ32" s="117">
        <v>24</v>
      </c>
      <c r="AK32" s="117">
        <v>12</v>
      </c>
      <c r="AL32" s="117">
        <v>3</v>
      </c>
      <c r="AM32" s="117">
        <v>8</v>
      </c>
      <c r="AN32" s="117">
        <v>36</v>
      </c>
      <c r="AO32" s="117">
        <v>24</v>
      </c>
      <c r="AP32" s="117">
        <v>2</v>
      </c>
      <c r="AQ32" s="117">
        <v>8</v>
      </c>
    </row>
    <row r="33" spans="1:43" ht="15" customHeight="1">
      <c r="A33" s="61" t="s">
        <v>531</v>
      </c>
      <c r="B33" s="61" t="s">
        <v>530</v>
      </c>
      <c r="C33" s="61" t="s">
        <v>529</v>
      </c>
      <c r="D33" s="61" t="s">
        <v>321</v>
      </c>
      <c r="E33" s="61" t="s">
        <v>528</v>
      </c>
      <c r="F33" s="120">
        <v>22</v>
      </c>
      <c r="M33" s="114" t="s">
        <v>555</v>
      </c>
      <c r="Q33" s="121">
        <v>22</v>
      </c>
      <c r="R33" s="117">
        <v>325</v>
      </c>
      <c r="S33" s="117">
        <v>6</v>
      </c>
      <c r="T33" s="117">
        <f t="shared" si="2"/>
        <v>6</v>
      </c>
      <c r="U33" s="122" t="s">
        <v>364</v>
      </c>
      <c r="V33" s="122" t="s">
        <v>364</v>
      </c>
      <c r="W33" s="117">
        <v>0</v>
      </c>
      <c r="X33" s="117">
        <v>23</v>
      </c>
      <c r="Y33" s="117">
        <v>13</v>
      </c>
      <c r="Z33" s="117">
        <v>4</v>
      </c>
      <c r="AA33" s="117">
        <v>6</v>
      </c>
      <c r="AB33" s="117">
        <v>52</v>
      </c>
      <c r="AC33" s="117">
        <v>28</v>
      </c>
      <c r="AD33" s="117">
        <v>10</v>
      </c>
      <c r="AE33" s="117">
        <v>13</v>
      </c>
      <c r="AF33" s="117">
        <v>69</v>
      </c>
      <c r="AG33" s="117">
        <v>39</v>
      </c>
      <c r="AH33" s="117">
        <v>15</v>
      </c>
      <c r="AI33" s="117">
        <v>14</v>
      </c>
      <c r="AJ33" s="117">
        <v>64</v>
      </c>
      <c r="AK33" s="117">
        <v>37</v>
      </c>
      <c r="AL33" s="117">
        <v>11</v>
      </c>
      <c r="AM33" s="117">
        <v>15</v>
      </c>
      <c r="AN33" s="117">
        <v>111</v>
      </c>
      <c r="AO33" s="117">
        <v>80</v>
      </c>
      <c r="AP33" s="117">
        <v>9</v>
      </c>
      <c r="AQ33" s="117">
        <v>18</v>
      </c>
    </row>
    <row r="34" spans="1:43" ht="15" customHeight="1">
      <c r="A34" s="61" t="s">
        <v>531</v>
      </c>
      <c r="B34" s="61" t="s">
        <v>530</v>
      </c>
      <c r="C34" s="61" t="s">
        <v>529</v>
      </c>
      <c r="D34" s="61" t="s">
        <v>321</v>
      </c>
      <c r="E34" s="61" t="s">
        <v>528</v>
      </c>
      <c r="F34" s="120">
        <v>23</v>
      </c>
      <c r="N34" s="114" t="s">
        <v>554</v>
      </c>
      <c r="Q34" s="121">
        <v>23</v>
      </c>
      <c r="R34" s="117">
        <v>9</v>
      </c>
      <c r="S34" s="117">
        <v>0</v>
      </c>
      <c r="T34" s="117">
        <f t="shared" si="2"/>
        <v>0</v>
      </c>
      <c r="U34" s="122" t="s">
        <v>364</v>
      </c>
      <c r="V34" s="122" t="s">
        <v>364</v>
      </c>
      <c r="W34" s="122" t="s">
        <v>364</v>
      </c>
      <c r="X34" s="117">
        <v>1</v>
      </c>
      <c r="Y34" s="117">
        <v>1</v>
      </c>
      <c r="Z34" s="117">
        <v>0</v>
      </c>
      <c r="AA34" s="117">
        <v>0</v>
      </c>
      <c r="AB34" s="117">
        <v>2</v>
      </c>
      <c r="AC34" s="117">
        <v>1</v>
      </c>
      <c r="AD34" s="117">
        <v>1</v>
      </c>
      <c r="AE34" s="117">
        <v>0</v>
      </c>
      <c r="AF34" s="117">
        <v>1</v>
      </c>
      <c r="AG34" s="117">
        <v>1</v>
      </c>
      <c r="AH34" s="117">
        <v>0</v>
      </c>
      <c r="AI34" s="117">
        <v>0</v>
      </c>
      <c r="AJ34" s="117">
        <v>2</v>
      </c>
      <c r="AK34" s="117">
        <v>1</v>
      </c>
      <c r="AL34" s="117">
        <v>0</v>
      </c>
      <c r="AM34" s="117">
        <v>0</v>
      </c>
      <c r="AN34" s="117">
        <v>3</v>
      </c>
      <c r="AO34" s="117">
        <v>3</v>
      </c>
      <c r="AP34" s="117">
        <v>0</v>
      </c>
      <c r="AQ34" s="117">
        <v>0</v>
      </c>
    </row>
    <row r="35" spans="1:43" ht="15" customHeight="1">
      <c r="A35" s="61" t="s">
        <v>531</v>
      </c>
      <c r="B35" s="61" t="s">
        <v>530</v>
      </c>
      <c r="C35" s="61" t="s">
        <v>529</v>
      </c>
      <c r="D35" s="61" t="s">
        <v>321</v>
      </c>
      <c r="E35" s="61" t="s">
        <v>528</v>
      </c>
      <c r="F35" s="120">
        <v>24</v>
      </c>
      <c r="L35" s="114" t="s">
        <v>553</v>
      </c>
      <c r="Q35" s="121">
        <v>24</v>
      </c>
      <c r="R35" s="117">
        <v>86</v>
      </c>
      <c r="S35" s="117">
        <v>2</v>
      </c>
      <c r="T35" s="117">
        <f t="shared" si="2"/>
        <v>2</v>
      </c>
      <c r="U35" s="117">
        <v>0</v>
      </c>
      <c r="V35" s="122" t="s">
        <v>364</v>
      </c>
      <c r="W35" s="117">
        <v>0</v>
      </c>
      <c r="X35" s="117">
        <v>6</v>
      </c>
      <c r="Y35" s="117">
        <v>3</v>
      </c>
      <c r="Z35" s="117">
        <v>1</v>
      </c>
      <c r="AA35" s="117">
        <v>1</v>
      </c>
      <c r="AB35" s="117">
        <v>14</v>
      </c>
      <c r="AC35" s="117">
        <v>7</v>
      </c>
      <c r="AD35" s="117">
        <v>4</v>
      </c>
      <c r="AE35" s="117">
        <v>3</v>
      </c>
      <c r="AF35" s="117">
        <v>17</v>
      </c>
      <c r="AG35" s="117">
        <v>10</v>
      </c>
      <c r="AH35" s="117">
        <v>5</v>
      </c>
      <c r="AI35" s="117">
        <v>2</v>
      </c>
      <c r="AJ35" s="117">
        <v>17</v>
      </c>
      <c r="AK35" s="117">
        <v>10</v>
      </c>
      <c r="AL35" s="117">
        <v>4</v>
      </c>
      <c r="AM35" s="117">
        <v>3</v>
      </c>
      <c r="AN35" s="117">
        <v>30</v>
      </c>
      <c r="AO35" s="117">
        <v>24</v>
      </c>
      <c r="AP35" s="117">
        <v>3</v>
      </c>
      <c r="AQ35" s="117">
        <v>1</v>
      </c>
    </row>
    <row r="36" spans="1:43" ht="15" customHeight="1">
      <c r="A36" s="61" t="s">
        <v>531</v>
      </c>
      <c r="B36" s="61" t="s">
        <v>530</v>
      </c>
      <c r="C36" s="61" t="s">
        <v>529</v>
      </c>
      <c r="D36" s="61" t="s">
        <v>321</v>
      </c>
      <c r="E36" s="61" t="s">
        <v>528</v>
      </c>
      <c r="F36" s="120">
        <v>25</v>
      </c>
      <c r="L36" s="114" t="s">
        <v>552</v>
      </c>
      <c r="Q36" s="121">
        <v>25</v>
      </c>
      <c r="R36" s="117">
        <v>5930</v>
      </c>
      <c r="S36" s="117">
        <v>558</v>
      </c>
      <c r="T36" s="117">
        <f t="shared" si="2"/>
        <v>365</v>
      </c>
      <c r="U36" s="117">
        <v>33</v>
      </c>
      <c r="V36" s="117">
        <v>24</v>
      </c>
      <c r="W36" s="117">
        <v>136</v>
      </c>
      <c r="X36" s="117">
        <v>1051</v>
      </c>
      <c r="Y36" s="117">
        <v>371</v>
      </c>
      <c r="Z36" s="117">
        <v>198</v>
      </c>
      <c r="AA36" s="117">
        <v>455</v>
      </c>
      <c r="AB36" s="117">
        <v>1285</v>
      </c>
      <c r="AC36" s="117">
        <v>511</v>
      </c>
      <c r="AD36" s="117">
        <v>301</v>
      </c>
      <c r="AE36" s="117">
        <v>450</v>
      </c>
      <c r="AF36" s="117">
        <v>1430</v>
      </c>
      <c r="AG36" s="117">
        <v>689</v>
      </c>
      <c r="AH36" s="117">
        <v>318</v>
      </c>
      <c r="AI36" s="117">
        <v>393</v>
      </c>
      <c r="AJ36" s="117">
        <v>1011</v>
      </c>
      <c r="AK36" s="117">
        <v>522</v>
      </c>
      <c r="AL36" s="117">
        <v>173</v>
      </c>
      <c r="AM36" s="117">
        <v>291</v>
      </c>
      <c r="AN36" s="117">
        <v>594</v>
      </c>
      <c r="AO36" s="117">
        <v>396</v>
      </c>
      <c r="AP36" s="117">
        <v>57</v>
      </c>
      <c r="AQ36" s="117">
        <v>120</v>
      </c>
    </row>
    <row r="37" spans="1:43" ht="15" customHeight="1">
      <c r="A37" s="61" t="s">
        <v>531</v>
      </c>
      <c r="B37" s="61" t="s">
        <v>530</v>
      </c>
      <c r="C37" s="61" t="s">
        <v>529</v>
      </c>
      <c r="D37" s="61" t="s">
        <v>321</v>
      </c>
      <c r="E37" s="61" t="s">
        <v>528</v>
      </c>
      <c r="F37" s="120">
        <v>26</v>
      </c>
      <c r="M37" s="114" t="s">
        <v>551</v>
      </c>
      <c r="Q37" s="121">
        <v>26</v>
      </c>
      <c r="R37" s="117">
        <v>5599</v>
      </c>
      <c r="S37" s="117">
        <v>557</v>
      </c>
      <c r="T37" s="117">
        <f t="shared" si="2"/>
        <v>364</v>
      </c>
      <c r="U37" s="117">
        <v>33</v>
      </c>
      <c r="V37" s="117">
        <v>24</v>
      </c>
      <c r="W37" s="117">
        <v>136</v>
      </c>
      <c r="X37" s="117">
        <v>1039</v>
      </c>
      <c r="Y37" s="117">
        <v>365</v>
      </c>
      <c r="Z37" s="117">
        <v>197</v>
      </c>
      <c r="AA37" s="117">
        <v>451</v>
      </c>
      <c r="AB37" s="117">
        <v>1240</v>
      </c>
      <c r="AC37" s="117">
        <v>493</v>
      </c>
      <c r="AD37" s="117">
        <v>293</v>
      </c>
      <c r="AE37" s="117">
        <v>432</v>
      </c>
      <c r="AF37" s="117">
        <v>1352</v>
      </c>
      <c r="AG37" s="117">
        <v>656</v>
      </c>
      <c r="AH37" s="117">
        <v>303</v>
      </c>
      <c r="AI37" s="117">
        <v>365</v>
      </c>
      <c r="AJ37" s="117">
        <v>924</v>
      </c>
      <c r="AK37" s="117">
        <v>491</v>
      </c>
      <c r="AL37" s="117">
        <v>160</v>
      </c>
      <c r="AM37" s="117">
        <v>251</v>
      </c>
      <c r="AN37" s="117">
        <v>488</v>
      </c>
      <c r="AO37" s="117">
        <v>342</v>
      </c>
      <c r="AP37" s="117">
        <v>46</v>
      </c>
      <c r="AQ37" s="117">
        <v>83</v>
      </c>
    </row>
    <row r="38" spans="1:43" ht="15" customHeight="1">
      <c r="A38" s="61" t="s">
        <v>531</v>
      </c>
      <c r="B38" s="61" t="s">
        <v>530</v>
      </c>
      <c r="C38" s="61" t="s">
        <v>529</v>
      </c>
      <c r="D38" s="61" t="s">
        <v>321</v>
      </c>
      <c r="E38" s="61" t="s">
        <v>528</v>
      </c>
      <c r="F38" s="120">
        <v>27</v>
      </c>
      <c r="N38" s="114" t="s">
        <v>550</v>
      </c>
      <c r="Q38" s="121">
        <v>27</v>
      </c>
      <c r="R38" s="117">
        <v>3465</v>
      </c>
      <c r="S38" s="117">
        <v>273</v>
      </c>
      <c r="T38" s="117">
        <f t="shared" si="2"/>
        <v>269</v>
      </c>
      <c r="U38" s="117">
        <v>0</v>
      </c>
      <c r="V38" s="117">
        <v>1</v>
      </c>
      <c r="W38" s="117">
        <v>3</v>
      </c>
      <c r="X38" s="117">
        <v>782</v>
      </c>
      <c r="Y38" s="117">
        <v>240</v>
      </c>
      <c r="Z38" s="117">
        <v>141</v>
      </c>
      <c r="AA38" s="117">
        <v>385</v>
      </c>
      <c r="AB38" s="117">
        <v>885</v>
      </c>
      <c r="AC38" s="117">
        <v>330</v>
      </c>
      <c r="AD38" s="117">
        <v>184</v>
      </c>
      <c r="AE38" s="117">
        <v>357</v>
      </c>
      <c r="AF38" s="117">
        <v>920</v>
      </c>
      <c r="AG38" s="117">
        <v>423</v>
      </c>
      <c r="AH38" s="117">
        <v>173</v>
      </c>
      <c r="AI38" s="117">
        <v>305</v>
      </c>
      <c r="AJ38" s="117">
        <v>495</v>
      </c>
      <c r="AK38" s="117">
        <v>241</v>
      </c>
      <c r="AL38" s="117">
        <v>71</v>
      </c>
      <c r="AM38" s="117">
        <v>170</v>
      </c>
      <c r="AN38" s="117">
        <v>110</v>
      </c>
      <c r="AO38" s="117">
        <v>72</v>
      </c>
      <c r="AP38" s="117">
        <v>11</v>
      </c>
      <c r="AQ38" s="117">
        <v>22</v>
      </c>
    </row>
    <row r="39" spans="1:43" ht="15" customHeight="1">
      <c r="A39" s="61" t="s">
        <v>531</v>
      </c>
      <c r="B39" s="61" t="s">
        <v>530</v>
      </c>
      <c r="C39" s="61" t="s">
        <v>529</v>
      </c>
      <c r="D39" s="61" t="s">
        <v>321</v>
      </c>
      <c r="E39" s="61" t="s">
        <v>528</v>
      </c>
      <c r="F39" s="120">
        <v>28</v>
      </c>
      <c r="N39" s="114" t="s">
        <v>549</v>
      </c>
      <c r="Q39" s="121">
        <v>28</v>
      </c>
      <c r="R39" s="117">
        <v>2134</v>
      </c>
      <c r="S39" s="117">
        <v>284</v>
      </c>
      <c r="T39" s="117">
        <f t="shared" si="2"/>
        <v>94</v>
      </c>
      <c r="U39" s="117">
        <v>32</v>
      </c>
      <c r="V39" s="117">
        <v>24</v>
      </c>
      <c r="W39" s="117">
        <v>134</v>
      </c>
      <c r="X39" s="117">
        <v>257</v>
      </c>
      <c r="Y39" s="117">
        <v>125</v>
      </c>
      <c r="Z39" s="117">
        <v>56</v>
      </c>
      <c r="AA39" s="117">
        <v>66</v>
      </c>
      <c r="AB39" s="117">
        <v>354</v>
      </c>
      <c r="AC39" s="117">
        <v>163</v>
      </c>
      <c r="AD39" s="117">
        <v>110</v>
      </c>
      <c r="AE39" s="117">
        <v>75</v>
      </c>
      <c r="AF39" s="117">
        <v>432</v>
      </c>
      <c r="AG39" s="117">
        <v>234</v>
      </c>
      <c r="AH39" s="117">
        <v>130</v>
      </c>
      <c r="AI39" s="117">
        <v>60</v>
      </c>
      <c r="AJ39" s="117">
        <v>429</v>
      </c>
      <c r="AK39" s="117">
        <v>250</v>
      </c>
      <c r="AL39" s="117">
        <v>89</v>
      </c>
      <c r="AM39" s="117">
        <v>81</v>
      </c>
      <c r="AN39" s="117">
        <v>378</v>
      </c>
      <c r="AO39" s="117">
        <v>270</v>
      </c>
      <c r="AP39" s="117">
        <v>35</v>
      </c>
      <c r="AQ39" s="117">
        <v>61</v>
      </c>
    </row>
    <row r="40" spans="1:43" ht="27" customHeight="1">
      <c r="A40" s="61" t="s">
        <v>531</v>
      </c>
      <c r="B40" s="61" t="s">
        <v>530</v>
      </c>
      <c r="C40" s="61" t="s">
        <v>529</v>
      </c>
      <c r="D40" s="61" t="s">
        <v>321</v>
      </c>
      <c r="E40" s="61" t="s">
        <v>528</v>
      </c>
      <c r="F40" s="120">
        <v>34</v>
      </c>
      <c r="J40" s="114" t="s">
        <v>548</v>
      </c>
      <c r="Q40" s="121">
        <v>34</v>
      </c>
      <c r="R40" s="117">
        <v>182</v>
      </c>
      <c r="S40" s="117">
        <v>28</v>
      </c>
      <c r="T40" s="117">
        <f t="shared" si="2"/>
        <v>21</v>
      </c>
      <c r="U40" s="117">
        <v>2</v>
      </c>
      <c r="V40" s="117">
        <v>1</v>
      </c>
      <c r="W40" s="117">
        <v>4</v>
      </c>
      <c r="X40" s="117">
        <v>40</v>
      </c>
      <c r="Y40" s="117">
        <v>19</v>
      </c>
      <c r="Z40" s="117">
        <v>7</v>
      </c>
      <c r="AA40" s="117">
        <v>13</v>
      </c>
      <c r="AB40" s="117">
        <v>34</v>
      </c>
      <c r="AC40" s="117">
        <v>18</v>
      </c>
      <c r="AD40" s="117">
        <v>8</v>
      </c>
      <c r="AE40" s="117">
        <v>8</v>
      </c>
      <c r="AF40" s="117">
        <v>35</v>
      </c>
      <c r="AG40" s="117">
        <v>21</v>
      </c>
      <c r="AH40" s="117">
        <v>8</v>
      </c>
      <c r="AI40" s="117">
        <v>6</v>
      </c>
      <c r="AJ40" s="117">
        <v>27</v>
      </c>
      <c r="AK40" s="117">
        <v>16</v>
      </c>
      <c r="AL40" s="117">
        <v>4</v>
      </c>
      <c r="AM40" s="117">
        <v>7</v>
      </c>
      <c r="AN40" s="117">
        <v>17</v>
      </c>
      <c r="AO40" s="117">
        <v>10</v>
      </c>
      <c r="AP40" s="117">
        <v>2</v>
      </c>
      <c r="AQ40" s="117">
        <v>4</v>
      </c>
    </row>
    <row r="41" spans="1:43" ht="27" customHeight="1">
      <c r="A41" s="61" t="s">
        <v>531</v>
      </c>
      <c r="B41" s="61" t="s">
        <v>530</v>
      </c>
      <c r="C41" s="61" t="s">
        <v>529</v>
      </c>
      <c r="D41" s="61" t="s">
        <v>321</v>
      </c>
      <c r="E41" s="61" t="s">
        <v>528</v>
      </c>
      <c r="F41" s="120">
        <v>63</v>
      </c>
      <c r="I41" s="114" t="s">
        <v>333</v>
      </c>
      <c r="Q41" s="121">
        <v>63</v>
      </c>
      <c r="R41" s="117">
        <v>4173</v>
      </c>
      <c r="S41" s="117">
        <v>612</v>
      </c>
      <c r="T41" s="117">
        <f t="shared" si="2"/>
        <v>49</v>
      </c>
      <c r="U41" s="117">
        <v>379</v>
      </c>
      <c r="V41" s="117">
        <v>45</v>
      </c>
      <c r="W41" s="117">
        <v>139</v>
      </c>
      <c r="X41" s="117">
        <v>149</v>
      </c>
      <c r="Y41" s="117">
        <v>70</v>
      </c>
      <c r="Z41" s="117">
        <v>32</v>
      </c>
      <c r="AA41" s="117">
        <v>36</v>
      </c>
      <c r="AB41" s="117">
        <v>199</v>
      </c>
      <c r="AC41" s="117">
        <v>89</v>
      </c>
      <c r="AD41" s="117">
        <v>56</v>
      </c>
      <c r="AE41" s="117">
        <v>50</v>
      </c>
      <c r="AF41" s="117">
        <v>211</v>
      </c>
      <c r="AG41" s="117">
        <v>117</v>
      </c>
      <c r="AH41" s="117">
        <v>57</v>
      </c>
      <c r="AI41" s="117">
        <v>31</v>
      </c>
      <c r="AJ41" s="117">
        <v>330</v>
      </c>
      <c r="AK41" s="117">
        <v>193</v>
      </c>
      <c r="AL41" s="117">
        <v>69</v>
      </c>
      <c r="AM41" s="117">
        <v>60</v>
      </c>
      <c r="AN41" s="117">
        <v>2671</v>
      </c>
      <c r="AO41" s="117">
        <v>2100</v>
      </c>
      <c r="AP41" s="117">
        <v>181</v>
      </c>
      <c r="AQ41" s="117">
        <v>278</v>
      </c>
    </row>
    <row r="42" spans="1:43" ht="27" customHeight="1">
      <c r="A42" s="61" t="s">
        <v>531</v>
      </c>
      <c r="B42" s="61" t="s">
        <v>530</v>
      </c>
      <c r="C42" s="61" t="s">
        <v>529</v>
      </c>
      <c r="D42" s="61" t="s">
        <v>321</v>
      </c>
      <c r="E42" s="61" t="s">
        <v>528</v>
      </c>
      <c r="F42" s="120">
        <v>64</v>
      </c>
      <c r="J42" s="114" t="s">
        <v>547</v>
      </c>
      <c r="Q42" s="121">
        <v>64</v>
      </c>
      <c r="R42" s="117">
        <v>330</v>
      </c>
      <c r="S42" s="117">
        <v>62</v>
      </c>
      <c r="T42" s="117">
        <f t="shared" si="2"/>
        <v>14</v>
      </c>
      <c r="U42" s="117">
        <v>22</v>
      </c>
      <c r="V42" s="117">
        <v>6</v>
      </c>
      <c r="W42" s="117">
        <v>20</v>
      </c>
      <c r="X42" s="117">
        <v>58</v>
      </c>
      <c r="Y42" s="117">
        <v>28</v>
      </c>
      <c r="Z42" s="117">
        <v>13</v>
      </c>
      <c r="AA42" s="117">
        <v>15</v>
      </c>
      <c r="AB42" s="117">
        <v>68</v>
      </c>
      <c r="AC42" s="117">
        <v>26</v>
      </c>
      <c r="AD42" s="117">
        <v>22</v>
      </c>
      <c r="AE42" s="117">
        <v>19</v>
      </c>
      <c r="AF42" s="117">
        <v>52</v>
      </c>
      <c r="AG42" s="117">
        <v>29</v>
      </c>
      <c r="AH42" s="117">
        <v>15</v>
      </c>
      <c r="AI42" s="117">
        <v>8</v>
      </c>
      <c r="AJ42" s="117">
        <v>38</v>
      </c>
      <c r="AK42" s="117">
        <v>21</v>
      </c>
      <c r="AL42" s="117">
        <v>8</v>
      </c>
      <c r="AM42" s="117">
        <v>8</v>
      </c>
      <c r="AN42" s="117">
        <v>51</v>
      </c>
      <c r="AO42" s="117">
        <v>35</v>
      </c>
      <c r="AP42" s="117">
        <v>5</v>
      </c>
      <c r="AQ42" s="117">
        <v>10</v>
      </c>
    </row>
    <row r="43" spans="1:43" ht="15" customHeight="1">
      <c r="F43" s="123"/>
      <c r="K43" s="114" t="s">
        <v>546</v>
      </c>
      <c r="Q43" s="121"/>
      <c r="R43" s="117"/>
      <c r="S43" s="117"/>
      <c r="T43" s="117">
        <f t="shared" si="2"/>
        <v>0</v>
      </c>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row>
    <row r="44" spans="1:43" ht="15" customHeight="1">
      <c r="A44" s="61" t="s">
        <v>531</v>
      </c>
      <c r="B44" s="61" t="s">
        <v>530</v>
      </c>
      <c r="C44" s="61" t="s">
        <v>529</v>
      </c>
      <c r="D44" s="61" t="s">
        <v>321</v>
      </c>
      <c r="E44" s="61" t="s">
        <v>528</v>
      </c>
      <c r="F44" s="120">
        <v>65</v>
      </c>
      <c r="K44" s="114" t="s">
        <v>545</v>
      </c>
      <c r="Q44" s="121">
        <v>65</v>
      </c>
      <c r="R44" s="117">
        <v>96</v>
      </c>
      <c r="S44" s="117">
        <v>18</v>
      </c>
      <c r="T44" s="117">
        <f t="shared" si="2"/>
        <v>3</v>
      </c>
      <c r="U44" s="117">
        <v>6</v>
      </c>
      <c r="V44" s="117">
        <v>2</v>
      </c>
      <c r="W44" s="117">
        <v>7</v>
      </c>
      <c r="X44" s="117">
        <v>8</v>
      </c>
      <c r="Y44" s="117">
        <v>5</v>
      </c>
      <c r="Z44" s="117">
        <v>2</v>
      </c>
      <c r="AA44" s="117">
        <v>2</v>
      </c>
      <c r="AB44" s="117">
        <v>15</v>
      </c>
      <c r="AC44" s="117">
        <v>6</v>
      </c>
      <c r="AD44" s="117">
        <v>5</v>
      </c>
      <c r="AE44" s="117">
        <v>4</v>
      </c>
      <c r="AF44" s="117">
        <v>16</v>
      </c>
      <c r="AG44" s="117">
        <v>9</v>
      </c>
      <c r="AH44" s="117">
        <v>4</v>
      </c>
      <c r="AI44" s="117">
        <v>3</v>
      </c>
      <c r="AJ44" s="117">
        <v>13</v>
      </c>
      <c r="AK44" s="117">
        <v>7</v>
      </c>
      <c r="AL44" s="117">
        <v>3</v>
      </c>
      <c r="AM44" s="117">
        <v>3</v>
      </c>
      <c r="AN44" s="117">
        <v>25</v>
      </c>
      <c r="AO44" s="117">
        <v>17</v>
      </c>
      <c r="AP44" s="117">
        <v>2</v>
      </c>
      <c r="AQ44" s="117">
        <v>6</v>
      </c>
    </row>
    <row r="45" spans="1:43" ht="15" customHeight="1">
      <c r="A45" s="61" t="s">
        <v>531</v>
      </c>
      <c r="B45" s="61" t="s">
        <v>530</v>
      </c>
      <c r="C45" s="61" t="s">
        <v>529</v>
      </c>
      <c r="D45" s="61" t="s">
        <v>321</v>
      </c>
      <c r="E45" s="61" t="s">
        <v>528</v>
      </c>
      <c r="F45" s="120">
        <v>66</v>
      </c>
      <c r="L45" s="114" t="s">
        <v>544</v>
      </c>
      <c r="Q45" s="121">
        <v>66</v>
      </c>
      <c r="R45" s="117">
        <v>17</v>
      </c>
      <c r="S45" s="117">
        <v>2</v>
      </c>
      <c r="T45" s="117">
        <f t="shared" si="2"/>
        <v>1</v>
      </c>
      <c r="U45" s="117">
        <v>1</v>
      </c>
      <c r="V45" s="117">
        <v>0</v>
      </c>
      <c r="W45" s="117">
        <v>0</v>
      </c>
      <c r="X45" s="117">
        <v>1</v>
      </c>
      <c r="Y45" s="117">
        <v>1</v>
      </c>
      <c r="Z45" s="117">
        <v>0</v>
      </c>
      <c r="AA45" s="117">
        <v>0</v>
      </c>
      <c r="AB45" s="117">
        <v>1</v>
      </c>
      <c r="AC45" s="117">
        <v>1</v>
      </c>
      <c r="AD45" s="117">
        <v>0</v>
      </c>
      <c r="AE45" s="117">
        <v>0</v>
      </c>
      <c r="AF45" s="117">
        <v>2</v>
      </c>
      <c r="AG45" s="117">
        <v>1</v>
      </c>
      <c r="AH45" s="117">
        <v>0</v>
      </c>
      <c r="AI45" s="117">
        <v>0</v>
      </c>
      <c r="AJ45" s="117">
        <v>3</v>
      </c>
      <c r="AK45" s="117">
        <v>2</v>
      </c>
      <c r="AL45" s="117">
        <v>1</v>
      </c>
      <c r="AM45" s="117">
        <v>0</v>
      </c>
      <c r="AN45" s="117">
        <v>8</v>
      </c>
      <c r="AO45" s="117">
        <v>6</v>
      </c>
      <c r="AP45" s="117">
        <v>1</v>
      </c>
      <c r="AQ45" s="117">
        <v>1</v>
      </c>
    </row>
    <row r="46" spans="1:43" ht="15" customHeight="1">
      <c r="A46" s="61" t="s">
        <v>531</v>
      </c>
      <c r="B46" s="61" t="s">
        <v>530</v>
      </c>
      <c r="C46" s="61" t="s">
        <v>529</v>
      </c>
      <c r="D46" s="61" t="s">
        <v>321</v>
      </c>
      <c r="E46" s="61" t="s">
        <v>528</v>
      </c>
      <c r="F46" s="120">
        <v>67</v>
      </c>
      <c r="L46" s="114" t="s">
        <v>543</v>
      </c>
      <c r="Q46" s="121">
        <v>67</v>
      </c>
      <c r="R46" s="117">
        <v>18</v>
      </c>
      <c r="S46" s="117">
        <v>3</v>
      </c>
      <c r="T46" s="117">
        <f t="shared" si="2"/>
        <v>1</v>
      </c>
      <c r="U46" s="117">
        <v>1</v>
      </c>
      <c r="V46" s="117">
        <v>0</v>
      </c>
      <c r="W46" s="117">
        <v>1</v>
      </c>
      <c r="X46" s="117">
        <v>2</v>
      </c>
      <c r="Y46" s="117">
        <v>2</v>
      </c>
      <c r="Z46" s="117">
        <v>0</v>
      </c>
      <c r="AA46" s="117">
        <v>0</v>
      </c>
      <c r="AB46" s="117">
        <v>2</v>
      </c>
      <c r="AC46" s="117">
        <v>1</v>
      </c>
      <c r="AD46" s="117">
        <v>0</v>
      </c>
      <c r="AE46" s="117">
        <v>1</v>
      </c>
      <c r="AF46" s="117">
        <v>3</v>
      </c>
      <c r="AG46" s="117">
        <v>2</v>
      </c>
      <c r="AH46" s="117">
        <v>0</v>
      </c>
      <c r="AI46" s="117">
        <v>1</v>
      </c>
      <c r="AJ46" s="117">
        <v>3</v>
      </c>
      <c r="AK46" s="117">
        <v>1</v>
      </c>
      <c r="AL46" s="117">
        <v>0</v>
      </c>
      <c r="AM46" s="117">
        <v>1</v>
      </c>
      <c r="AN46" s="117">
        <v>6</v>
      </c>
      <c r="AO46" s="117">
        <v>3</v>
      </c>
      <c r="AP46" s="117">
        <v>0</v>
      </c>
      <c r="AQ46" s="117">
        <v>2</v>
      </c>
    </row>
    <row r="47" spans="1:43" ht="15" customHeight="1">
      <c r="A47" s="61" t="s">
        <v>531</v>
      </c>
      <c r="B47" s="61" t="s">
        <v>530</v>
      </c>
      <c r="C47" s="61" t="s">
        <v>529</v>
      </c>
      <c r="D47" s="61" t="s">
        <v>321</v>
      </c>
      <c r="E47" s="61" t="s">
        <v>528</v>
      </c>
      <c r="F47" s="120">
        <v>68</v>
      </c>
      <c r="L47" s="114" t="s">
        <v>542</v>
      </c>
      <c r="Q47" s="121">
        <v>68</v>
      </c>
      <c r="R47" s="117">
        <v>34</v>
      </c>
      <c r="S47" s="117">
        <v>6</v>
      </c>
      <c r="T47" s="117">
        <f t="shared" si="2"/>
        <v>1</v>
      </c>
      <c r="U47" s="117">
        <v>1</v>
      </c>
      <c r="V47" s="117">
        <v>1</v>
      </c>
      <c r="W47" s="117">
        <v>3</v>
      </c>
      <c r="X47" s="117">
        <v>3</v>
      </c>
      <c r="Y47" s="117">
        <v>1</v>
      </c>
      <c r="Z47" s="117">
        <v>1</v>
      </c>
      <c r="AA47" s="117">
        <v>1</v>
      </c>
      <c r="AB47" s="117">
        <v>9</v>
      </c>
      <c r="AC47" s="117">
        <v>4</v>
      </c>
      <c r="AD47" s="117">
        <v>4</v>
      </c>
      <c r="AE47" s="117">
        <v>2</v>
      </c>
      <c r="AF47" s="117">
        <v>8</v>
      </c>
      <c r="AG47" s="117">
        <v>3</v>
      </c>
      <c r="AH47" s="117">
        <v>3</v>
      </c>
      <c r="AI47" s="117">
        <v>2</v>
      </c>
      <c r="AJ47" s="117">
        <v>4</v>
      </c>
      <c r="AK47" s="117">
        <v>2</v>
      </c>
      <c r="AL47" s="117">
        <v>1</v>
      </c>
      <c r="AM47" s="117">
        <v>1</v>
      </c>
      <c r="AN47" s="117">
        <v>5</v>
      </c>
      <c r="AO47" s="117">
        <v>3</v>
      </c>
      <c r="AP47" s="117">
        <v>0</v>
      </c>
      <c r="AQ47" s="117">
        <v>2</v>
      </c>
    </row>
    <row r="48" spans="1:43" ht="15" customHeight="1">
      <c r="A48" s="61" t="s">
        <v>531</v>
      </c>
      <c r="B48" s="61" t="s">
        <v>530</v>
      </c>
      <c r="C48" s="61" t="s">
        <v>529</v>
      </c>
      <c r="D48" s="61" t="s">
        <v>321</v>
      </c>
      <c r="E48" s="61" t="s">
        <v>528</v>
      </c>
      <c r="F48" s="120">
        <v>69</v>
      </c>
      <c r="L48" s="114" t="s">
        <v>541</v>
      </c>
      <c r="Q48" s="121">
        <v>69</v>
      </c>
      <c r="R48" s="117">
        <v>3</v>
      </c>
      <c r="S48" s="122" t="s">
        <v>364</v>
      </c>
      <c r="T48" s="117" t="e">
        <f t="shared" si="2"/>
        <v>#VALUE!</v>
      </c>
      <c r="U48" s="122" t="s">
        <v>364</v>
      </c>
      <c r="V48" s="122" t="s">
        <v>364</v>
      </c>
      <c r="W48" s="122" t="s">
        <v>364</v>
      </c>
      <c r="X48" s="117">
        <v>0</v>
      </c>
      <c r="Y48" s="122" t="s">
        <v>364</v>
      </c>
      <c r="Z48" s="122" t="s">
        <v>364</v>
      </c>
      <c r="AA48" s="117">
        <v>0</v>
      </c>
      <c r="AB48" s="117">
        <v>0</v>
      </c>
      <c r="AC48" s="117">
        <v>0</v>
      </c>
      <c r="AD48" s="117">
        <v>0</v>
      </c>
      <c r="AE48" s="117">
        <v>0</v>
      </c>
      <c r="AF48" s="117">
        <v>0</v>
      </c>
      <c r="AG48" s="117">
        <v>0</v>
      </c>
      <c r="AH48" s="117">
        <v>0</v>
      </c>
      <c r="AI48" s="122" t="s">
        <v>364</v>
      </c>
      <c r="AJ48" s="117">
        <v>1</v>
      </c>
      <c r="AK48" s="117">
        <v>0</v>
      </c>
      <c r="AL48" s="117">
        <v>0</v>
      </c>
      <c r="AM48" s="117">
        <v>0</v>
      </c>
      <c r="AN48" s="117">
        <v>1</v>
      </c>
      <c r="AO48" s="117">
        <v>1</v>
      </c>
      <c r="AP48" s="117">
        <v>0</v>
      </c>
      <c r="AQ48" s="117">
        <v>0</v>
      </c>
    </row>
    <row r="49" spans="1:43" ht="15" customHeight="1">
      <c r="A49" s="61" t="s">
        <v>531</v>
      </c>
      <c r="B49" s="61" t="s">
        <v>530</v>
      </c>
      <c r="C49" s="61" t="s">
        <v>529</v>
      </c>
      <c r="D49" s="61" t="s">
        <v>321</v>
      </c>
      <c r="E49" s="61" t="s">
        <v>528</v>
      </c>
      <c r="F49" s="120">
        <v>70</v>
      </c>
      <c r="L49" s="114" t="s">
        <v>540</v>
      </c>
      <c r="Q49" s="121">
        <v>70</v>
      </c>
      <c r="R49" s="117">
        <v>24</v>
      </c>
      <c r="S49" s="117">
        <v>8</v>
      </c>
      <c r="T49" s="117">
        <f t="shared" si="2"/>
        <v>1</v>
      </c>
      <c r="U49" s="117">
        <v>3</v>
      </c>
      <c r="V49" s="117">
        <v>1</v>
      </c>
      <c r="W49" s="117">
        <v>3</v>
      </c>
      <c r="X49" s="117">
        <v>2</v>
      </c>
      <c r="Y49" s="117">
        <v>1</v>
      </c>
      <c r="Z49" s="117">
        <v>1</v>
      </c>
      <c r="AA49" s="117">
        <v>1</v>
      </c>
      <c r="AB49" s="117">
        <v>2</v>
      </c>
      <c r="AC49" s="117">
        <v>1</v>
      </c>
      <c r="AD49" s="117">
        <v>1</v>
      </c>
      <c r="AE49" s="117">
        <v>1</v>
      </c>
      <c r="AF49" s="117">
        <v>3</v>
      </c>
      <c r="AG49" s="117">
        <v>2</v>
      </c>
      <c r="AH49" s="117">
        <v>1</v>
      </c>
      <c r="AI49" s="117">
        <v>0</v>
      </c>
      <c r="AJ49" s="117">
        <v>2</v>
      </c>
      <c r="AK49" s="117">
        <v>1</v>
      </c>
      <c r="AL49" s="117">
        <v>0</v>
      </c>
      <c r="AM49" s="117">
        <v>1</v>
      </c>
      <c r="AN49" s="117">
        <v>6</v>
      </c>
      <c r="AO49" s="117">
        <v>4</v>
      </c>
      <c r="AP49" s="117">
        <v>1</v>
      </c>
      <c r="AQ49" s="117">
        <v>1</v>
      </c>
    </row>
    <row r="50" spans="1:43" ht="15" customHeight="1">
      <c r="A50" s="61" t="s">
        <v>531</v>
      </c>
      <c r="B50" s="61" t="s">
        <v>530</v>
      </c>
      <c r="C50" s="61" t="s">
        <v>529</v>
      </c>
      <c r="D50" s="61" t="s">
        <v>321</v>
      </c>
      <c r="E50" s="61" t="s">
        <v>528</v>
      </c>
      <c r="F50" s="120">
        <v>71</v>
      </c>
      <c r="K50" s="114" t="s">
        <v>539</v>
      </c>
      <c r="Q50" s="121">
        <v>71</v>
      </c>
      <c r="R50" s="117">
        <v>70</v>
      </c>
      <c r="S50" s="117">
        <v>3</v>
      </c>
      <c r="T50" s="117">
        <f t="shared" si="2"/>
        <v>3</v>
      </c>
      <c r="U50" s="122" t="s">
        <v>364</v>
      </c>
      <c r="V50" s="117">
        <v>0</v>
      </c>
      <c r="W50" s="122" t="s">
        <v>364</v>
      </c>
      <c r="X50" s="117">
        <v>32</v>
      </c>
      <c r="Y50" s="117">
        <v>13</v>
      </c>
      <c r="Z50" s="117">
        <v>9</v>
      </c>
      <c r="AA50" s="117">
        <v>9</v>
      </c>
      <c r="AB50" s="117">
        <v>31</v>
      </c>
      <c r="AC50" s="117">
        <v>8</v>
      </c>
      <c r="AD50" s="117">
        <v>12</v>
      </c>
      <c r="AE50" s="117">
        <v>11</v>
      </c>
      <c r="AF50" s="117">
        <v>4</v>
      </c>
      <c r="AG50" s="117">
        <v>1</v>
      </c>
      <c r="AH50" s="117">
        <v>1</v>
      </c>
      <c r="AI50" s="117">
        <v>1</v>
      </c>
      <c r="AJ50" s="117">
        <v>0</v>
      </c>
      <c r="AK50" s="117">
        <v>0</v>
      </c>
      <c r="AL50" s="117">
        <v>0</v>
      </c>
      <c r="AM50" s="122" t="s">
        <v>364</v>
      </c>
      <c r="AN50" s="117">
        <v>0</v>
      </c>
      <c r="AO50" s="117">
        <v>0</v>
      </c>
      <c r="AP50" s="117">
        <v>0</v>
      </c>
      <c r="AQ50" s="122" t="s">
        <v>364</v>
      </c>
    </row>
    <row r="51" spans="1:43" ht="15" customHeight="1">
      <c r="A51" s="61" t="s">
        <v>531</v>
      </c>
      <c r="B51" s="61" t="s">
        <v>530</v>
      </c>
      <c r="C51" s="61" t="s">
        <v>529</v>
      </c>
      <c r="D51" s="61" t="s">
        <v>321</v>
      </c>
      <c r="E51" s="61" t="s">
        <v>528</v>
      </c>
      <c r="F51" s="120">
        <v>72</v>
      </c>
      <c r="K51" s="114" t="s">
        <v>538</v>
      </c>
      <c r="Q51" s="121">
        <v>72</v>
      </c>
      <c r="R51" s="117">
        <v>19</v>
      </c>
      <c r="S51" s="122" t="s">
        <v>364</v>
      </c>
      <c r="T51" s="117" t="e">
        <f t="shared" si="2"/>
        <v>#VALUE!</v>
      </c>
      <c r="U51" s="122" t="s">
        <v>364</v>
      </c>
      <c r="V51" s="122" t="s">
        <v>364</v>
      </c>
      <c r="W51" s="122" t="s">
        <v>364</v>
      </c>
      <c r="X51" s="117">
        <v>1</v>
      </c>
      <c r="Y51" s="117">
        <v>0</v>
      </c>
      <c r="Z51" s="117">
        <v>0</v>
      </c>
      <c r="AA51" s="117">
        <v>0</v>
      </c>
      <c r="AB51" s="117">
        <v>2</v>
      </c>
      <c r="AC51" s="117">
        <v>1</v>
      </c>
      <c r="AD51" s="117">
        <v>1</v>
      </c>
      <c r="AE51" s="117">
        <v>1</v>
      </c>
      <c r="AF51" s="117">
        <v>6</v>
      </c>
      <c r="AG51" s="117">
        <v>4</v>
      </c>
      <c r="AH51" s="117">
        <v>2</v>
      </c>
      <c r="AI51" s="117">
        <v>1</v>
      </c>
      <c r="AJ51" s="117">
        <v>7</v>
      </c>
      <c r="AK51" s="117">
        <v>4</v>
      </c>
      <c r="AL51" s="117">
        <v>2</v>
      </c>
      <c r="AM51" s="117">
        <v>1</v>
      </c>
      <c r="AN51" s="117">
        <v>3</v>
      </c>
      <c r="AO51" s="117">
        <v>2</v>
      </c>
      <c r="AP51" s="117">
        <v>0</v>
      </c>
      <c r="AQ51" s="117">
        <v>0</v>
      </c>
    </row>
    <row r="52" spans="1:43" ht="15" customHeight="1">
      <c r="A52" s="61" t="s">
        <v>531</v>
      </c>
      <c r="B52" s="61" t="s">
        <v>530</v>
      </c>
      <c r="C52" s="61" t="s">
        <v>529</v>
      </c>
      <c r="D52" s="61" t="s">
        <v>321</v>
      </c>
      <c r="E52" s="61" t="s">
        <v>528</v>
      </c>
      <c r="F52" s="120">
        <v>73</v>
      </c>
      <c r="K52" s="114" t="s">
        <v>537</v>
      </c>
      <c r="Q52" s="121">
        <v>73</v>
      </c>
      <c r="R52" s="117">
        <v>66</v>
      </c>
      <c r="S52" s="117">
        <v>4</v>
      </c>
      <c r="T52" s="117">
        <f t="shared" si="2"/>
        <v>4</v>
      </c>
      <c r="U52" s="117">
        <v>0</v>
      </c>
      <c r="V52" s="122" t="s">
        <v>364</v>
      </c>
      <c r="W52" s="117">
        <v>0</v>
      </c>
      <c r="X52" s="117">
        <v>10</v>
      </c>
      <c r="Y52" s="117">
        <v>6</v>
      </c>
      <c r="Z52" s="117">
        <v>2</v>
      </c>
      <c r="AA52" s="117">
        <v>2</v>
      </c>
      <c r="AB52" s="117">
        <v>11</v>
      </c>
      <c r="AC52" s="117">
        <v>6</v>
      </c>
      <c r="AD52" s="117">
        <v>2</v>
      </c>
      <c r="AE52" s="117">
        <v>2</v>
      </c>
      <c r="AF52" s="117">
        <v>16</v>
      </c>
      <c r="AG52" s="117">
        <v>10</v>
      </c>
      <c r="AH52" s="117">
        <v>4</v>
      </c>
      <c r="AI52" s="117">
        <v>1</v>
      </c>
      <c r="AJ52" s="117">
        <v>11</v>
      </c>
      <c r="AK52" s="117">
        <v>7</v>
      </c>
      <c r="AL52" s="117">
        <v>2</v>
      </c>
      <c r="AM52" s="117">
        <v>2</v>
      </c>
      <c r="AN52" s="117">
        <v>14</v>
      </c>
      <c r="AO52" s="117">
        <v>11</v>
      </c>
      <c r="AP52" s="117">
        <v>1</v>
      </c>
      <c r="AQ52" s="117">
        <v>2</v>
      </c>
    </row>
    <row r="53" spans="1:43" ht="15" customHeight="1">
      <c r="A53" s="61" t="s">
        <v>531</v>
      </c>
      <c r="B53" s="61" t="s">
        <v>530</v>
      </c>
      <c r="C53" s="61" t="s">
        <v>529</v>
      </c>
      <c r="D53" s="61" t="s">
        <v>321</v>
      </c>
      <c r="E53" s="61" t="s">
        <v>528</v>
      </c>
      <c r="F53" s="120">
        <v>74</v>
      </c>
      <c r="K53" s="114" t="s">
        <v>534</v>
      </c>
      <c r="Q53" s="121">
        <v>74</v>
      </c>
      <c r="R53" s="117">
        <v>69</v>
      </c>
      <c r="S53" s="117">
        <v>33</v>
      </c>
      <c r="T53" s="117">
        <f t="shared" si="2"/>
        <v>5</v>
      </c>
      <c r="U53" s="117">
        <v>13</v>
      </c>
      <c r="V53" s="117">
        <v>3</v>
      </c>
      <c r="W53" s="117">
        <v>12</v>
      </c>
      <c r="X53" s="117">
        <v>7</v>
      </c>
      <c r="Y53" s="117">
        <v>3</v>
      </c>
      <c r="Z53" s="117">
        <v>1</v>
      </c>
      <c r="AA53" s="117">
        <v>2</v>
      </c>
      <c r="AB53" s="117">
        <v>8</v>
      </c>
      <c r="AC53" s="117">
        <v>4</v>
      </c>
      <c r="AD53" s="117">
        <v>2</v>
      </c>
      <c r="AE53" s="117">
        <v>2</v>
      </c>
      <c r="AF53" s="117">
        <v>9</v>
      </c>
      <c r="AG53" s="117">
        <v>4</v>
      </c>
      <c r="AH53" s="117">
        <v>3</v>
      </c>
      <c r="AI53" s="117">
        <v>2</v>
      </c>
      <c r="AJ53" s="117">
        <v>6</v>
      </c>
      <c r="AK53" s="117">
        <v>3</v>
      </c>
      <c r="AL53" s="117">
        <v>1</v>
      </c>
      <c r="AM53" s="117">
        <v>1</v>
      </c>
      <c r="AN53" s="117">
        <v>7</v>
      </c>
      <c r="AO53" s="117">
        <v>5</v>
      </c>
      <c r="AP53" s="117">
        <v>1</v>
      </c>
      <c r="AQ53" s="117">
        <v>1</v>
      </c>
    </row>
    <row r="54" spans="1:43" ht="27" customHeight="1">
      <c r="A54" s="61" t="s">
        <v>531</v>
      </c>
      <c r="B54" s="61" t="s">
        <v>530</v>
      </c>
      <c r="C54" s="61" t="s">
        <v>529</v>
      </c>
      <c r="D54" s="61" t="s">
        <v>321</v>
      </c>
      <c r="E54" s="61" t="s">
        <v>528</v>
      </c>
      <c r="F54" s="120">
        <v>75</v>
      </c>
      <c r="J54" s="114" t="s">
        <v>536</v>
      </c>
      <c r="Q54" s="121">
        <v>75</v>
      </c>
      <c r="R54" s="117">
        <v>83</v>
      </c>
      <c r="S54" s="117">
        <v>71</v>
      </c>
      <c r="T54" s="117">
        <f t="shared" si="2"/>
        <v>6</v>
      </c>
      <c r="U54" s="117">
        <v>24</v>
      </c>
      <c r="V54" s="117">
        <v>12</v>
      </c>
      <c r="W54" s="117">
        <v>29</v>
      </c>
      <c r="X54" s="117">
        <v>6</v>
      </c>
      <c r="Y54" s="117">
        <v>1</v>
      </c>
      <c r="Z54" s="117">
        <v>1</v>
      </c>
      <c r="AA54" s="117">
        <v>3</v>
      </c>
      <c r="AB54" s="117">
        <v>2</v>
      </c>
      <c r="AC54" s="117">
        <v>0</v>
      </c>
      <c r="AD54" s="117">
        <v>1</v>
      </c>
      <c r="AE54" s="117">
        <v>1</v>
      </c>
      <c r="AF54" s="117">
        <v>1</v>
      </c>
      <c r="AG54" s="117">
        <v>1</v>
      </c>
      <c r="AH54" s="117">
        <v>1</v>
      </c>
      <c r="AI54" s="117">
        <v>0</v>
      </c>
      <c r="AJ54" s="117">
        <v>1</v>
      </c>
      <c r="AK54" s="117">
        <v>0</v>
      </c>
      <c r="AL54" s="117">
        <v>0</v>
      </c>
      <c r="AM54" s="117">
        <v>0</v>
      </c>
      <c r="AN54" s="117">
        <v>2</v>
      </c>
      <c r="AO54" s="117">
        <v>1</v>
      </c>
      <c r="AP54" s="117">
        <v>0</v>
      </c>
      <c r="AQ54" s="117">
        <v>0</v>
      </c>
    </row>
    <row r="55" spans="1:43" ht="15" customHeight="1">
      <c r="A55" s="61" t="s">
        <v>531</v>
      </c>
      <c r="B55" s="61" t="s">
        <v>530</v>
      </c>
      <c r="C55" s="61" t="s">
        <v>529</v>
      </c>
      <c r="D55" s="61" t="s">
        <v>321</v>
      </c>
      <c r="E55" s="61" t="s">
        <v>528</v>
      </c>
      <c r="F55" s="120">
        <v>76</v>
      </c>
      <c r="K55" s="114" t="s">
        <v>535</v>
      </c>
      <c r="Q55" s="121">
        <v>76</v>
      </c>
      <c r="R55" s="117">
        <v>72</v>
      </c>
      <c r="S55" s="117">
        <v>68</v>
      </c>
      <c r="T55" s="117">
        <f t="shared" si="2"/>
        <v>6</v>
      </c>
      <c r="U55" s="117">
        <v>23</v>
      </c>
      <c r="V55" s="117">
        <v>11</v>
      </c>
      <c r="W55" s="117">
        <v>28</v>
      </c>
      <c r="X55" s="117">
        <v>3</v>
      </c>
      <c r="Y55" s="117">
        <v>0</v>
      </c>
      <c r="Z55" s="117">
        <v>0</v>
      </c>
      <c r="AA55" s="117">
        <v>1</v>
      </c>
      <c r="AB55" s="117">
        <v>1</v>
      </c>
      <c r="AC55" s="117">
        <v>0</v>
      </c>
      <c r="AD55" s="117">
        <v>0</v>
      </c>
      <c r="AE55" s="117">
        <v>0</v>
      </c>
      <c r="AF55" s="117">
        <v>0</v>
      </c>
      <c r="AG55" s="122" t="s">
        <v>364</v>
      </c>
      <c r="AH55" s="122" t="s">
        <v>364</v>
      </c>
      <c r="AI55" s="122" t="s">
        <v>364</v>
      </c>
      <c r="AJ55" s="117">
        <v>0</v>
      </c>
      <c r="AK55" s="122" t="s">
        <v>364</v>
      </c>
      <c r="AL55" s="122" t="s">
        <v>364</v>
      </c>
      <c r="AM55" s="122" t="s">
        <v>364</v>
      </c>
      <c r="AN55" s="122" t="s">
        <v>364</v>
      </c>
      <c r="AO55" s="122" t="s">
        <v>364</v>
      </c>
      <c r="AP55" s="122" t="s">
        <v>364</v>
      </c>
      <c r="AQ55" s="122" t="s">
        <v>364</v>
      </c>
    </row>
    <row r="56" spans="1:43" ht="15" customHeight="1">
      <c r="A56" s="61" t="s">
        <v>531</v>
      </c>
      <c r="B56" s="61" t="s">
        <v>530</v>
      </c>
      <c r="C56" s="61" t="s">
        <v>529</v>
      </c>
      <c r="D56" s="61" t="s">
        <v>321</v>
      </c>
      <c r="E56" s="61" t="s">
        <v>528</v>
      </c>
      <c r="F56" s="120">
        <v>77</v>
      </c>
      <c r="K56" s="114" t="s">
        <v>534</v>
      </c>
      <c r="Q56" s="121">
        <v>77</v>
      </c>
      <c r="R56" s="117">
        <v>12</v>
      </c>
      <c r="S56" s="117">
        <v>3</v>
      </c>
      <c r="T56" s="117">
        <f t="shared" si="2"/>
        <v>0</v>
      </c>
      <c r="U56" s="117">
        <v>1</v>
      </c>
      <c r="V56" s="117">
        <v>0</v>
      </c>
      <c r="W56" s="117">
        <v>2</v>
      </c>
      <c r="X56" s="117">
        <v>3</v>
      </c>
      <c r="Y56" s="117">
        <v>0</v>
      </c>
      <c r="Z56" s="117">
        <v>0</v>
      </c>
      <c r="AA56" s="117">
        <v>2</v>
      </c>
      <c r="AB56" s="117">
        <v>2</v>
      </c>
      <c r="AC56" s="117">
        <v>0</v>
      </c>
      <c r="AD56" s="117">
        <v>1</v>
      </c>
      <c r="AE56" s="117">
        <v>1</v>
      </c>
      <c r="AF56" s="117">
        <v>1</v>
      </c>
      <c r="AG56" s="117">
        <v>1</v>
      </c>
      <c r="AH56" s="117">
        <v>1</v>
      </c>
      <c r="AI56" s="117">
        <v>0</v>
      </c>
      <c r="AJ56" s="117">
        <v>1</v>
      </c>
      <c r="AK56" s="117">
        <v>0</v>
      </c>
      <c r="AL56" s="117">
        <v>0</v>
      </c>
      <c r="AM56" s="117">
        <v>0</v>
      </c>
      <c r="AN56" s="117">
        <v>2</v>
      </c>
      <c r="AO56" s="117">
        <v>1</v>
      </c>
      <c r="AP56" s="117">
        <v>0</v>
      </c>
      <c r="AQ56" s="117">
        <v>0</v>
      </c>
    </row>
    <row r="57" spans="1:43" ht="15" customHeight="1">
      <c r="A57" s="61" t="s">
        <v>531</v>
      </c>
      <c r="B57" s="61" t="s">
        <v>530</v>
      </c>
      <c r="C57" s="61" t="s">
        <v>529</v>
      </c>
      <c r="D57" s="61" t="s">
        <v>321</v>
      </c>
      <c r="E57" s="61" t="s">
        <v>528</v>
      </c>
      <c r="F57" s="120">
        <v>78</v>
      </c>
      <c r="L57" s="114" t="s">
        <v>533</v>
      </c>
      <c r="Q57" s="121">
        <v>78</v>
      </c>
      <c r="R57" s="117">
        <v>6</v>
      </c>
      <c r="S57" s="117">
        <v>2</v>
      </c>
      <c r="T57" s="117">
        <f t="shared" si="2"/>
        <v>1</v>
      </c>
      <c r="U57" s="117">
        <v>0</v>
      </c>
      <c r="V57" s="117">
        <v>0</v>
      </c>
      <c r="W57" s="117">
        <v>1</v>
      </c>
      <c r="X57" s="117">
        <v>1</v>
      </c>
      <c r="Y57" s="117">
        <v>0</v>
      </c>
      <c r="Z57" s="117">
        <v>0</v>
      </c>
      <c r="AA57" s="117">
        <v>1</v>
      </c>
      <c r="AB57" s="117">
        <v>1</v>
      </c>
      <c r="AC57" s="117">
        <v>0</v>
      </c>
      <c r="AD57" s="117">
        <v>0</v>
      </c>
      <c r="AE57" s="117">
        <v>0</v>
      </c>
      <c r="AF57" s="117">
        <v>1</v>
      </c>
      <c r="AG57" s="117">
        <v>1</v>
      </c>
      <c r="AH57" s="117">
        <v>0</v>
      </c>
      <c r="AI57" s="117">
        <v>0</v>
      </c>
      <c r="AJ57" s="117">
        <v>1</v>
      </c>
      <c r="AK57" s="117">
        <v>0</v>
      </c>
      <c r="AL57" s="117">
        <v>0</v>
      </c>
      <c r="AM57" s="117">
        <v>0</v>
      </c>
      <c r="AN57" s="117">
        <v>1</v>
      </c>
      <c r="AO57" s="117">
        <v>0</v>
      </c>
      <c r="AP57" s="117">
        <v>0</v>
      </c>
      <c r="AQ57" s="117">
        <v>0</v>
      </c>
    </row>
    <row r="58" spans="1:43" ht="15" customHeight="1">
      <c r="A58" s="61" t="s">
        <v>531</v>
      </c>
      <c r="B58" s="61" t="s">
        <v>530</v>
      </c>
      <c r="C58" s="61" t="s">
        <v>529</v>
      </c>
      <c r="D58" s="61" t="s">
        <v>321</v>
      </c>
      <c r="E58" s="61" t="s">
        <v>528</v>
      </c>
      <c r="F58" s="120">
        <v>79</v>
      </c>
      <c r="L58" s="114" t="s">
        <v>532</v>
      </c>
      <c r="Q58" s="121">
        <v>79</v>
      </c>
      <c r="R58" s="117">
        <v>5</v>
      </c>
      <c r="S58" s="117">
        <v>1</v>
      </c>
      <c r="T58" s="117">
        <f t="shared" si="2"/>
        <v>1</v>
      </c>
      <c r="U58" s="117">
        <v>0</v>
      </c>
      <c r="V58" s="117">
        <v>0</v>
      </c>
      <c r="W58" s="117">
        <v>0</v>
      </c>
      <c r="X58" s="117">
        <v>2</v>
      </c>
      <c r="Y58" s="117">
        <v>0</v>
      </c>
      <c r="Z58" s="117">
        <v>0</v>
      </c>
      <c r="AA58" s="117">
        <v>1</v>
      </c>
      <c r="AB58" s="117">
        <v>1</v>
      </c>
      <c r="AC58" s="117">
        <v>0</v>
      </c>
      <c r="AD58" s="117">
        <v>1</v>
      </c>
      <c r="AE58" s="117">
        <v>0</v>
      </c>
      <c r="AF58" s="117">
        <v>0</v>
      </c>
      <c r="AG58" s="117">
        <v>0</v>
      </c>
      <c r="AH58" s="117">
        <v>0</v>
      </c>
      <c r="AI58" s="117">
        <v>0</v>
      </c>
      <c r="AJ58" s="117">
        <v>0</v>
      </c>
      <c r="AK58" s="117">
        <v>0</v>
      </c>
      <c r="AL58" s="117">
        <v>0</v>
      </c>
      <c r="AM58" s="117">
        <v>0</v>
      </c>
      <c r="AN58" s="117">
        <v>1</v>
      </c>
      <c r="AO58" s="117">
        <v>1</v>
      </c>
      <c r="AP58" s="117">
        <v>0</v>
      </c>
      <c r="AQ58" s="117">
        <v>0</v>
      </c>
    </row>
    <row r="59" spans="1:43" ht="27" customHeight="1">
      <c r="A59" s="61" t="s">
        <v>531</v>
      </c>
      <c r="B59" s="61" t="s">
        <v>530</v>
      </c>
      <c r="C59" s="61" t="s">
        <v>529</v>
      </c>
      <c r="D59" s="61" t="s">
        <v>321</v>
      </c>
      <c r="E59" s="61" t="s">
        <v>528</v>
      </c>
      <c r="F59" s="120">
        <v>80</v>
      </c>
      <c r="H59" s="119"/>
      <c r="I59" s="119"/>
      <c r="J59" s="119" t="s">
        <v>527</v>
      </c>
      <c r="K59" s="119"/>
      <c r="L59" s="119"/>
      <c r="M59" s="119"/>
      <c r="N59" s="119"/>
      <c r="O59" s="119"/>
      <c r="P59" s="119"/>
      <c r="Q59" s="118">
        <v>80</v>
      </c>
      <c r="R59" s="116">
        <v>3749</v>
      </c>
      <c r="S59" s="116">
        <v>478</v>
      </c>
      <c r="T59" s="117">
        <f t="shared" si="2"/>
        <v>30</v>
      </c>
      <c r="U59" s="116">
        <v>333</v>
      </c>
      <c r="V59" s="116">
        <v>27</v>
      </c>
      <c r="W59" s="116">
        <v>88</v>
      </c>
      <c r="X59" s="116">
        <v>85</v>
      </c>
      <c r="Y59" s="116">
        <v>42</v>
      </c>
      <c r="Z59" s="116">
        <v>18</v>
      </c>
      <c r="AA59" s="116">
        <v>18</v>
      </c>
      <c r="AB59" s="116">
        <v>128</v>
      </c>
      <c r="AC59" s="116">
        <v>62</v>
      </c>
      <c r="AD59" s="116">
        <v>33</v>
      </c>
      <c r="AE59" s="116">
        <v>30</v>
      </c>
      <c r="AF59" s="116">
        <v>156</v>
      </c>
      <c r="AG59" s="116">
        <v>88</v>
      </c>
      <c r="AH59" s="116">
        <v>41</v>
      </c>
      <c r="AI59" s="116">
        <v>23</v>
      </c>
      <c r="AJ59" s="116">
        <v>290</v>
      </c>
      <c r="AK59" s="116">
        <v>170</v>
      </c>
      <c r="AL59" s="116">
        <v>60</v>
      </c>
      <c r="AM59" s="116">
        <v>52</v>
      </c>
      <c r="AN59" s="116">
        <v>2611</v>
      </c>
      <c r="AO59" s="116">
        <v>2060</v>
      </c>
      <c r="AP59" s="116">
        <v>175</v>
      </c>
      <c r="AQ59" s="116">
        <v>266</v>
      </c>
    </row>
  </sheetData>
  <mergeCells count="25">
    <mergeCell ref="AQ11:AQ13"/>
    <mergeCell ref="AN9:AN13"/>
    <mergeCell ref="AK11:AK13"/>
    <mergeCell ref="AL11:AL13"/>
    <mergeCell ref="AM11:AM13"/>
    <mergeCell ref="AO11:AO13"/>
    <mergeCell ref="AP11:AP13"/>
    <mergeCell ref="AC11:AC13"/>
    <mergeCell ref="AD11:AD13"/>
    <mergeCell ref="AE11:AE13"/>
    <mergeCell ref="R9:R13"/>
    <mergeCell ref="S9:S13"/>
    <mergeCell ref="X9:X13"/>
    <mergeCell ref="AB9:AB13"/>
    <mergeCell ref="U11:U13"/>
    <mergeCell ref="V11:V13"/>
    <mergeCell ref="W11:W13"/>
    <mergeCell ref="Y11:Y13"/>
    <mergeCell ref="Z11:Z13"/>
    <mergeCell ref="AA11:AA13"/>
    <mergeCell ref="AF9:AF13"/>
    <mergeCell ref="AJ9:AJ13"/>
    <mergeCell ref="AG11:AG13"/>
    <mergeCell ref="AH11:AH13"/>
    <mergeCell ref="AI11:AI13"/>
  </mergeCell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AC84F-7353-4BA7-96E2-F33FA18B02CC}">
  <sheetPr>
    <tabColor rgb="FF00B050"/>
  </sheetPr>
  <dimension ref="A1:J22"/>
  <sheetViews>
    <sheetView topLeftCell="A10" workbookViewId="0">
      <selection activeCell="E18" sqref="E18"/>
    </sheetView>
  </sheetViews>
  <sheetFormatPr defaultRowHeight="18.75"/>
  <cols>
    <col min="1" max="1" width="26.875" customWidth="1"/>
    <col min="2" max="2" width="13.375" bestFit="1" customWidth="1"/>
    <col min="3" max="3" width="15.375" customWidth="1"/>
    <col min="4" max="4" width="16.125" customWidth="1"/>
    <col min="5" max="6" width="16.625" customWidth="1"/>
    <col min="7" max="7" width="54.75" customWidth="1"/>
    <col min="8" max="8" width="14" customWidth="1"/>
    <col min="9" max="9" width="12.75" bestFit="1" customWidth="1"/>
  </cols>
  <sheetData>
    <row r="1" spans="1:10" ht="110.25">
      <c r="A1" s="30" t="s">
        <v>282</v>
      </c>
    </row>
    <row r="2" spans="1:10">
      <c r="A2" s="1" t="s">
        <v>586</v>
      </c>
      <c r="F2" s="19" t="s">
        <v>607</v>
      </c>
    </row>
    <row r="3" spans="1:10">
      <c r="A3" s="1"/>
      <c r="B3" s="108" t="s">
        <v>307</v>
      </c>
      <c r="C3" s="108"/>
      <c r="D3" s="234" t="s">
        <v>308</v>
      </c>
      <c r="E3" s="234"/>
      <c r="F3" s="179" t="s">
        <v>587</v>
      </c>
      <c r="G3" s="112"/>
      <c r="H3" t="s">
        <v>310</v>
      </c>
    </row>
    <row r="4" spans="1:10">
      <c r="B4" t="s">
        <v>0</v>
      </c>
      <c r="C4" t="s">
        <v>2</v>
      </c>
      <c r="D4" t="s">
        <v>306</v>
      </c>
      <c r="E4" t="s">
        <v>2</v>
      </c>
      <c r="H4" t="s">
        <v>306</v>
      </c>
    </row>
    <row r="5" spans="1:10">
      <c r="B5" t="s">
        <v>1</v>
      </c>
      <c r="C5" t="s">
        <v>3</v>
      </c>
      <c r="D5" t="s">
        <v>1</v>
      </c>
      <c r="E5" t="s">
        <v>3</v>
      </c>
      <c r="H5" t="s">
        <v>1</v>
      </c>
    </row>
    <row r="6" spans="1:10">
      <c r="A6" t="s">
        <v>588</v>
      </c>
      <c r="B6" s="2">
        <v>167400</v>
      </c>
      <c r="C6" s="2">
        <v>157800</v>
      </c>
      <c r="D6" s="153">
        <v>184115</v>
      </c>
      <c r="E6" s="2">
        <v>167370</v>
      </c>
      <c r="F6" s="158">
        <f>1050559+5248+21764-(574308+4074+377)*1.15</f>
        <v>411998.15</v>
      </c>
      <c r="G6" s="180" t="s">
        <v>602</v>
      </c>
      <c r="H6">
        <f>B6*D6/100000000</f>
        <v>308.20850999999999</v>
      </c>
      <c r="I6">
        <v>308.20850999999999</v>
      </c>
    </row>
    <row r="7" spans="1:10">
      <c r="A7" t="s">
        <v>4</v>
      </c>
      <c r="B7" s="2">
        <v>183900</v>
      </c>
      <c r="C7" s="2">
        <v>170300</v>
      </c>
      <c r="D7" s="153">
        <v>46376</v>
      </c>
      <c r="E7" s="2">
        <v>51941</v>
      </c>
      <c r="F7" s="158">
        <f>48177+6190</f>
        <v>54367</v>
      </c>
      <c r="G7" s="180" t="s">
        <v>603</v>
      </c>
      <c r="H7">
        <f t="shared" ref="H7:H9" si="0">B7*D7/100000000</f>
        <v>85.285464000000005</v>
      </c>
      <c r="I7">
        <v>85.285464000000005</v>
      </c>
    </row>
    <row r="8" spans="1:10">
      <c r="A8" t="s">
        <v>5</v>
      </c>
      <c r="B8" s="2">
        <v>210200</v>
      </c>
      <c r="C8" s="2">
        <v>197400</v>
      </c>
      <c r="D8" s="153">
        <v>430897</v>
      </c>
      <c r="E8" s="2">
        <v>329132</v>
      </c>
      <c r="F8" s="158">
        <f>512276</f>
        <v>512276</v>
      </c>
      <c r="G8" s="180" t="s">
        <v>604</v>
      </c>
      <c r="H8">
        <f t="shared" si="0"/>
        <v>905.74549400000001</v>
      </c>
      <c r="I8">
        <v>905.74549400000001</v>
      </c>
    </row>
    <row r="9" spans="1:10">
      <c r="A9" t="s">
        <v>590</v>
      </c>
      <c r="B9" s="2">
        <v>238900</v>
      </c>
      <c r="C9" s="2">
        <v>224000</v>
      </c>
      <c r="D9" s="153">
        <v>55355</v>
      </c>
      <c r="E9" s="2">
        <v>52052</v>
      </c>
      <c r="F9" s="158">
        <f>66455+15455+6872</f>
        <v>88782</v>
      </c>
      <c r="G9" s="180" t="s">
        <v>605</v>
      </c>
      <c r="H9">
        <f t="shared" si="0"/>
        <v>132.24309500000001</v>
      </c>
      <c r="I9">
        <v>132.24309500000001</v>
      </c>
      <c r="J9" s="19" t="s">
        <v>599</v>
      </c>
    </row>
    <row r="10" spans="1:10">
      <c r="A10" t="s">
        <v>593</v>
      </c>
      <c r="D10" s="2">
        <f>D8+D9</f>
        <v>486252</v>
      </c>
      <c r="F10" s="158">
        <f>F8+F9</f>
        <v>601058</v>
      </c>
      <c r="G10" s="180" t="s">
        <v>606</v>
      </c>
    </row>
    <row r="11" spans="1:10">
      <c r="A11" t="s">
        <v>309</v>
      </c>
      <c r="E11" t="s">
        <v>311</v>
      </c>
      <c r="G11" s="180" t="s">
        <v>630</v>
      </c>
      <c r="H11" s="107">
        <f>SUM(H6:H9)*5</f>
        <v>7157.4128149999997</v>
      </c>
    </row>
    <row r="12" spans="1:10">
      <c r="E12" t="s">
        <v>312</v>
      </c>
      <c r="H12" s="107">
        <f>(B7*D7+B8*D8+B9*D9)*5/100000000</f>
        <v>5616.3702649999996</v>
      </c>
    </row>
    <row r="13" spans="1:10">
      <c r="A13" s="22"/>
    </row>
    <row r="14" spans="1:10">
      <c r="A14" s="31" t="s">
        <v>287</v>
      </c>
    </row>
    <row r="15" spans="1:10">
      <c r="A15" s="1" t="s">
        <v>7</v>
      </c>
    </row>
    <row r="16" spans="1:10">
      <c r="A16" s="1" t="s">
        <v>677</v>
      </c>
    </row>
    <row r="17" spans="1:7">
      <c r="A17" s="1"/>
      <c r="D17" t="s">
        <v>672</v>
      </c>
      <c r="F17" t="s">
        <v>673</v>
      </c>
    </row>
    <row r="18" spans="1:7" ht="393.75">
      <c r="A18" s="3" t="s">
        <v>670</v>
      </c>
      <c r="B18" t="s">
        <v>671</v>
      </c>
      <c r="C18" s="102" t="s">
        <v>678</v>
      </c>
      <c r="D18">
        <f>10518/4</f>
        <v>2629.5</v>
      </c>
      <c r="E18" t="s">
        <v>651</v>
      </c>
      <c r="F18" s="191">
        <f>移行政策費用!G27</f>
        <v>3381.3837838228687</v>
      </c>
      <c r="G18" t="s">
        <v>651</v>
      </c>
    </row>
    <row r="19" spans="1:7">
      <c r="A19" s="3"/>
    </row>
    <row r="20" spans="1:7">
      <c r="A20" s="31" t="s">
        <v>285</v>
      </c>
    </row>
    <row r="21" spans="1:7">
      <c r="A21" t="s">
        <v>286</v>
      </c>
    </row>
    <row r="22" spans="1:7">
      <c r="A22" s="1" t="s">
        <v>284</v>
      </c>
    </row>
  </sheetData>
  <mergeCells count="1">
    <mergeCell ref="D3:E3"/>
  </mergeCells>
  <phoneticPr fontId="1"/>
  <hyperlinks>
    <hyperlink ref="A15" r:id="rId1" xr:uid="{C0B0FFD0-6480-412A-A1A0-EECEDB07AEBB}"/>
    <hyperlink ref="A2" r:id="rId2" xr:uid="{D68A49BE-89B1-497F-BE3C-9AE4087C824B}"/>
    <hyperlink ref="A22" r:id="rId3" xr:uid="{08FB9232-FAE2-4963-92E6-48CB478D9B44}"/>
  </hyperlinks>
  <pageMargins left="0.7" right="0.7" top="0.75" bottom="0.75" header="0.3" footer="0.3"/>
  <pageSetup paperSize="9" orientation="portrait" horizontalDpi="1200" verticalDpi="1200" r:id="rId4"/>
  <legacy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EE5C7-41CF-4ECE-9A4C-4D55D1DFC59D}">
  <sheetPr>
    <tabColor rgb="FF00B050"/>
  </sheetPr>
  <dimension ref="A1:H29"/>
  <sheetViews>
    <sheetView workbookViewId="0">
      <selection activeCell="D22" sqref="D22"/>
    </sheetView>
  </sheetViews>
  <sheetFormatPr defaultRowHeight="18.75"/>
  <cols>
    <col min="1" max="1" width="35" customWidth="1"/>
    <col min="2" max="8" width="9.5" customWidth="1"/>
  </cols>
  <sheetData>
    <row r="1" spans="1:8">
      <c r="A1" t="s">
        <v>642</v>
      </c>
    </row>
    <row r="2" spans="1:8">
      <c r="A2" t="s">
        <v>640</v>
      </c>
    </row>
    <row r="3" spans="1:8">
      <c r="A3" t="s">
        <v>643</v>
      </c>
    </row>
    <row r="4" spans="1:8">
      <c r="A4" t="s">
        <v>641</v>
      </c>
    </row>
    <row r="6" spans="1:8">
      <c r="B6" t="s">
        <v>636</v>
      </c>
      <c r="C6" t="s">
        <v>637</v>
      </c>
      <c r="D6" t="s">
        <v>638</v>
      </c>
      <c r="E6" t="s">
        <v>639</v>
      </c>
      <c r="G6" s="36" t="s">
        <v>654</v>
      </c>
    </row>
    <row r="7" spans="1:8">
      <c r="A7" s="19" t="s">
        <v>656</v>
      </c>
      <c r="G7" s="36"/>
    </row>
    <row r="8" spans="1:8">
      <c r="A8" t="s">
        <v>655</v>
      </c>
      <c r="B8" s="107">
        <v>437401</v>
      </c>
      <c r="C8" s="107">
        <v>138653</v>
      </c>
      <c r="D8" s="107">
        <v>2033094</v>
      </c>
      <c r="E8" s="107">
        <f>SUM(B8:D8)</f>
        <v>2609148</v>
      </c>
      <c r="G8" s="187"/>
    </row>
    <row r="9" spans="1:8">
      <c r="A9" t="s">
        <v>657</v>
      </c>
      <c r="B9" s="189">
        <v>506700</v>
      </c>
      <c r="C9" s="189">
        <v>537200</v>
      </c>
      <c r="D9" s="189">
        <v>1210000</v>
      </c>
      <c r="E9" s="107"/>
      <c r="F9" s="2"/>
      <c r="G9" s="187"/>
    </row>
    <row r="10" spans="1:8">
      <c r="A10" t="s">
        <v>649</v>
      </c>
      <c r="B10" s="107">
        <f>B8*B9/100000000/4</f>
        <v>554.07771675000004</v>
      </c>
      <c r="C10" s="107">
        <f t="shared" ref="C10:D10" si="0">C8*C9/100000000/4</f>
        <v>186.21097900000001</v>
      </c>
      <c r="D10" s="107">
        <f t="shared" si="0"/>
        <v>6150.1093499999997</v>
      </c>
      <c r="E10" s="107">
        <f>B10+C10+D10</f>
        <v>6890.3980457500002</v>
      </c>
      <c r="F10" s="186"/>
      <c r="G10" s="188">
        <f>E10/12*5</f>
        <v>2870.999185729167</v>
      </c>
      <c r="H10" t="s">
        <v>650</v>
      </c>
    </row>
    <row r="11" spans="1:8">
      <c r="A11" s="19" t="s">
        <v>645</v>
      </c>
      <c r="B11" s="107"/>
      <c r="C11" s="107"/>
      <c r="D11" s="107"/>
      <c r="E11" s="107"/>
    </row>
    <row r="12" spans="1:8">
      <c r="A12" t="s">
        <v>655</v>
      </c>
      <c r="B12" s="107"/>
      <c r="C12" s="107">
        <v>5741</v>
      </c>
      <c r="D12" s="107">
        <v>107272</v>
      </c>
      <c r="E12" s="107">
        <f>SUM(B12:D12)</f>
        <v>113013</v>
      </c>
    </row>
    <row r="13" spans="1:8">
      <c r="A13" t="s">
        <v>657</v>
      </c>
      <c r="B13" s="107"/>
      <c r="C13" s="107">
        <v>425600</v>
      </c>
      <c r="D13" s="107">
        <v>986600</v>
      </c>
      <c r="E13" s="107"/>
    </row>
    <row r="14" spans="1:8">
      <c r="A14" t="s">
        <v>649</v>
      </c>
      <c r="B14" s="107">
        <f>B12*B13/100000000/2</f>
        <v>0</v>
      </c>
      <c r="C14" s="107">
        <f t="shared" ref="C14:D14" si="1">C12*C13/100000000/2</f>
        <v>12.216848000000001</v>
      </c>
      <c r="D14" s="107">
        <f t="shared" si="1"/>
        <v>529.172776</v>
      </c>
      <c r="E14" s="107">
        <f>B14+C14+D14</f>
        <v>541.38962400000003</v>
      </c>
      <c r="G14" s="188">
        <f>E14/12*5</f>
        <v>225.57901000000001</v>
      </c>
      <c r="H14" t="s">
        <v>650</v>
      </c>
    </row>
    <row r="15" spans="1:8">
      <c r="A15" s="19" t="s">
        <v>644</v>
      </c>
      <c r="B15" s="107"/>
      <c r="C15" s="107"/>
      <c r="D15" s="107"/>
      <c r="E15" s="107"/>
    </row>
    <row r="16" spans="1:8">
      <c r="A16" t="s">
        <v>655</v>
      </c>
      <c r="B16" s="107">
        <v>95353</v>
      </c>
      <c r="C16" s="107">
        <v>10635</v>
      </c>
      <c r="D16" s="107">
        <v>56255</v>
      </c>
      <c r="E16" s="107">
        <f>SUM(B16:D16)</f>
        <v>162243</v>
      </c>
    </row>
    <row r="17" spans="1:8">
      <c r="A17" t="s">
        <v>657</v>
      </c>
      <c r="B17" s="107">
        <v>496100</v>
      </c>
      <c r="C17" s="107">
        <v>521100</v>
      </c>
      <c r="D17" s="107">
        <v>952200</v>
      </c>
      <c r="E17" s="107"/>
    </row>
    <row r="18" spans="1:8">
      <c r="A18" t="s">
        <v>649</v>
      </c>
      <c r="B18" s="107">
        <f>B16*B17/100000000/2</f>
        <v>236.52311649999999</v>
      </c>
      <c r="C18" s="107">
        <f t="shared" ref="C18" si="2">C16*C17/100000000/2</f>
        <v>27.7094925</v>
      </c>
      <c r="D18" s="107">
        <f t="shared" ref="D18" si="3">D16*D17/100000000/2</f>
        <v>267.83005500000002</v>
      </c>
      <c r="E18" s="107">
        <f>B18+C18+D18</f>
        <v>532.06266400000004</v>
      </c>
      <c r="G18" s="188">
        <f>E18/12*5</f>
        <v>221.6927766666667</v>
      </c>
      <c r="H18" t="s">
        <v>650</v>
      </c>
    </row>
    <row r="19" spans="1:8">
      <c r="A19" s="19" t="s">
        <v>647</v>
      </c>
      <c r="B19" s="107"/>
      <c r="C19" s="107"/>
      <c r="D19" s="107"/>
      <c r="E19" s="107"/>
    </row>
    <row r="20" spans="1:8">
      <c r="A20" t="s">
        <v>655</v>
      </c>
      <c r="B20" s="107">
        <v>50751</v>
      </c>
      <c r="C20" s="107">
        <v>5052</v>
      </c>
      <c r="D20" s="107">
        <v>19088</v>
      </c>
      <c r="E20" s="107">
        <f>SUM(B20:D20)</f>
        <v>74891</v>
      </c>
    </row>
    <row r="21" spans="1:8">
      <c r="A21" t="s">
        <v>657</v>
      </c>
      <c r="B21" s="107">
        <v>408300</v>
      </c>
      <c r="C21" s="107">
        <v>482000</v>
      </c>
      <c r="D21" s="107">
        <v>661500</v>
      </c>
      <c r="E21" s="107"/>
    </row>
    <row r="22" spans="1:8">
      <c r="A22" t="s">
        <v>649</v>
      </c>
      <c r="B22" s="107">
        <f>B20*B21/100000000/$E20*15000</f>
        <v>41.503585143742242</v>
      </c>
      <c r="C22" s="107">
        <f>C20*C21/100000000/$E20*15000</f>
        <v>4.8772162209077186</v>
      </c>
      <c r="D22" s="107">
        <f>D20*D21/100000000/$E20*15000</f>
        <v>25.290179060234209</v>
      </c>
      <c r="E22" s="107">
        <f>B22+C22+D22</f>
        <v>71.670980424884164</v>
      </c>
      <c r="G22" s="188">
        <f>E22/12*5</f>
        <v>29.862908510368399</v>
      </c>
      <c r="H22" t="s">
        <v>650</v>
      </c>
    </row>
    <row r="23" spans="1:8">
      <c r="A23" s="19" t="s">
        <v>646</v>
      </c>
      <c r="B23" s="107"/>
      <c r="C23" s="107"/>
      <c r="D23" s="107"/>
      <c r="E23" s="107"/>
    </row>
    <row r="24" spans="1:8">
      <c r="A24" t="s">
        <v>655</v>
      </c>
      <c r="B24" s="107">
        <v>6850</v>
      </c>
      <c r="C24" s="107">
        <v>723</v>
      </c>
      <c r="D24" s="107">
        <v>10076</v>
      </c>
      <c r="E24" s="107"/>
    </row>
    <row r="25" spans="1:8">
      <c r="A25" t="s">
        <v>657</v>
      </c>
      <c r="B25" s="107">
        <v>560400</v>
      </c>
      <c r="C25" s="107">
        <v>504200</v>
      </c>
      <c r="D25" s="107">
        <v>1166800</v>
      </c>
      <c r="E25" s="107"/>
    </row>
    <row r="26" spans="1:8">
      <c r="A26" t="s">
        <v>649</v>
      </c>
      <c r="B26" s="107">
        <f>B24*B25/100000000/2</f>
        <v>19.1937</v>
      </c>
      <c r="C26" s="107">
        <f t="shared" ref="C26" si="4">C24*C25/100000000/2</f>
        <v>1.8226830000000001</v>
      </c>
      <c r="D26" s="107">
        <f t="shared" ref="D26" si="5">D24*D25/100000000/2</f>
        <v>58.783383999999998</v>
      </c>
      <c r="E26" s="107">
        <f>B26+C26+D26</f>
        <v>79.799767000000003</v>
      </c>
      <c r="G26" s="188">
        <f>E26/12*5</f>
        <v>33.24990291666667</v>
      </c>
      <c r="H26" t="s">
        <v>650</v>
      </c>
    </row>
    <row r="27" spans="1:8">
      <c r="F27" t="s">
        <v>653</v>
      </c>
      <c r="G27" s="158">
        <f>SUM(G8:G26)</f>
        <v>3381.3837838228687</v>
      </c>
      <c r="H27" t="s">
        <v>650</v>
      </c>
    </row>
    <row r="29" spans="1:8">
      <c r="A29" t="s">
        <v>648</v>
      </c>
    </row>
  </sheetData>
  <phoneticPr fontId="1"/>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95F9B-0CEE-4628-8175-0A7233E46B96}">
  <sheetPr>
    <tabColor rgb="FF00B050"/>
  </sheetPr>
  <dimension ref="A1:S77"/>
  <sheetViews>
    <sheetView workbookViewId="0">
      <selection activeCell="O32" sqref="O32"/>
    </sheetView>
  </sheetViews>
  <sheetFormatPr defaultColWidth="7.75" defaultRowHeight="18.75"/>
  <cols>
    <col min="2" max="2" width="8.25" customWidth="1"/>
    <col min="3" max="14" width="6.5" customWidth="1"/>
    <col min="15" max="15" width="7.875" customWidth="1"/>
    <col min="16" max="18" width="9.875" customWidth="1"/>
    <col min="19" max="20" width="9" customWidth="1"/>
    <col min="21" max="30" width="6.5" customWidth="1"/>
  </cols>
  <sheetData>
    <row r="1" spans="1:14">
      <c r="A1" s="1" t="s">
        <v>289</v>
      </c>
    </row>
    <row r="2" spans="1:14">
      <c r="A2" s="27" t="s">
        <v>290</v>
      </c>
    </row>
    <row r="3" spans="1:14">
      <c r="A3" s="8"/>
      <c r="B3" s="235" t="s">
        <v>178</v>
      </c>
      <c r="C3" s="236" t="s">
        <v>177</v>
      </c>
      <c r="D3" s="236" t="s">
        <v>177</v>
      </c>
      <c r="E3" s="236" t="s">
        <v>177</v>
      </c>
      <c r="F3" s="236" t="s">
        <v>177</v>
      </c>
      <c r="G3" s="236" t="s">
        <v>177</v>
      </c>
      <c r="H3" s="236" t="s">
        <v>177</v>
      </c>
      <c r="I3" s="236" t="s">
        <v>177</v>
      </c>
      <c r="J3" s="236" t="s">
        <v>177</v>
      </c>
      <c r="K3" s="236" t="s">
        <v>177</v>
      </c>
      <c r="L3" s="236" t="s">
        <v>177</v>
      </c>
      <c r="M3" s="236" t="s">
        <v>177</v>
      </c>
      <c r="N3" s="236" t="s">
        <v>177</v>
      </c>
    </row>
    <row r="4" spans="1:14">
      <c r="A4" s="6" t="s">
        <v>163</v>
      </c>
      <c r="B4" s="7" t="s">
        <v>164</v>
      </c>
      <c r="C4" s="7" t="s">
        <v>165</v>
      </c>
      <c r="D4" s="7" t="s">
        <v>166</v>
      </c>
      <c r="E4" s="7" t="s">
        <v>167</v>
      </c>
      <c r="F4" s="7" t="s">
        <v>168</v>
      </c>
      <c r="G4" s="7" t="s">
        <v>169</v>
      </c>
      <c r="H4" s="7" t="s">
        <v>170</v>
      </c>
      <c r="I4" s="7" t="s">
        <v>171</v>
      </c>
      <c r="J4" s="7" t="s">
        <v>172</v>
      </c>
      <c r="K4" s="7" t="s">
        <v>173</v>
      </c>
      <c r="L4" s="7" t="s">
        <v>174</v>
      </c>
      <c r="M4" s="7" t="s">
        <v>175</v>
      </c>
      <c r="N4" s="7" t="s">
        <v>176</v>
      </c>
    </row>
    <row r="5" spans="1:14">
      <c r="A5" s="4" t="s">
        <v>11</v>
      </c>
      <c r="B5" s="5" t="s">
        <v>12</v>
      </c>
      <c r="C5" s="5" t="s">
        <v>13</v>
      </c>
      <c r="D5" s="5" t="s">
        <v>14</v>
      </c>
      <c r="E5" s="5" t="s">
        <v>15</v>
      </c>
      <c r="F5" s="5" t="s">
        <v>16</v>
      </c>
      <c r="G5" s="5" t="s">
        <v>17</v>
      </c>
      <c r="H5" s="5" t="s">
        <v>18</v>
      </c>
      <c r="I5" s="5" t="s">
        <v>19</v>
      </c>
      <c r="J5" s="5" t="s">
        <v>20</v>
      </c>
      <c r="K5" s="5" t="s">
        <v>21</v>
      </c>
      <c r="L5" s="5" t="s">
        <v>22</v>
      </c>
      <c r="M5" s="5" t="s">
        <v>23</v>
      </c>
      <c r="N5" s="5" t="s">
        <v>24</v>
      </c>
    </row>
    <row r="6" spans="1:14">
      <c r="A6" s="4" t="s">
        <v>51</v>
      </c>
      <c r="B6" s="5" t="s">
        <v>52</v>
      </c>
      <c r="C6" s="5" t="s">
        <v>53</v>
      </c>
      <c r="D6" s="5" t="s">
        <v>54</v>
      </c>
      <c r="E6" s="5" t="s">
        <v>55</v>
      </c>
      <c r="F6" s="5" t="s">
        <v>56</v>
      </c>
      <c r="G6" s="5" t="s">
        <v>57</v>
      </c>
      <c r="H6" s="5" t="s">
        <v>58</v>
      </c>
      <c r="I6" s="5" t="s">
        <v>59</v>
      </c>
      <c r="J6" s="5" t="s">
        <v>60</v>
      </c>
      <c r="K6" s="5" t="s">
        <v>61</v>
      </c>
      <c r="L6" s="5" t="s">
        <v>62</v>
      </c>
      <c r="M6" s="5" t="s">
        <v>63</v>
      </c>
      <c r="N6" s="5" t="s">
        <v>64</v>
      </c>
    </row>
    <row r="7" spans="1:14">
      <c r="A7" s="4" t="s">
        <v>90</v>
      </c>
      <c r="B7" s="5" t="s">
        <v>91</v>
      </c>
      <c r="C7" s="4"/>
      <c r="D7" s="5" t="s">
        <v>92</v>
      </c>
      <c r="E7" s="5" t="s">
        <v>93</v>
      </c>
      <c r="F7" s="5" t="s">
        <v>94</v>
      </c>
      <c r="G7" s="5" t="s">
        <v>95</v>
      </c>
      <c r="H7" s="5" t="s">
        <v>96</v>
      </c>
      <c r="I7" s="5" t="s">
        <v>97</v>
      </c>
      <c r="J7" s="5" t="s">
        <v>98</v>
      </c>
      <c r="K7" s="5" t="s">
        <v>99</v>
      </c>
      <c r="L7" s="5" t="s">
        <v>100</v>
      </c>
      <c r="M7" s="5" t="s">
        <v>101</v>
      </c>
      <c r="N7" s="5" t="s">
        <v>102</v>
      </c>
    </row>
    <row r="8" spans="1:14">
      <c r="A8" s="4" t="s">
        <v>126</v>
      </c>
      <c r="B8" s="5" t="s">
        <v>127</v>
      </c>
      <c r="C8" s="4"/>
      <c r="D8" s="5" t="s">
        <v>128</v>
      </c>
      <c r="E8" s="5" t="s">
        <v>129</v>
      </c>
      <c r="F8" s="5" t="s">
        <v>130</v>
      </c>
      <c r="G8" s="5" t="s">
        <v>131</v>
      </c>
      <c r="H8" s="5" t="s">
        <v>132</v>
      </c>
      <c r="I8" s="5" t="s">
        <v>133</v>
      </c>
      <c r="J8" s="5" t="s">
        <v>134</v>
      </c>
      <c r="K8" s="5" t="s">
        <v>135</v>
      </c>
      <c r="L8" s="5" t="s">
        <v>136</v>
      </c>
      <c r="M8" s="5" t="s">
        <v>137</v>
      </c>
      <c r="N8" s="5" t="s">
        <v>138</v>
      </c>
    </row>
    <row r="9" spans="1:14">
      <c r="B9" s="235" t="s">
        <v>179</v>
      </c>
      <c r="C9" s="236" t="s">
        <v>177</v>
      </c>
      <c r="D9" s="236" t="s">
        <v>177</v>
      </c>
      <c r="E9" s="236" t="s">
        <v>177</v>
      </c>
      <c r="F9" s="236" t="s">
        <v>177</v>
      </c>
      <c r="G9" s="236" t="s">
        <v>177</v>
      </c>
      <c r="H9" s="236" t="s">
        <v>177</v>
      </c>
      <c r="I9" s="236" t="s">
        <v>177</v>
      </c>
      <c r="J9" s="236" t="s">
        <v>177</v>
      </c>
      <c r="K9" s="236" t="s">
        <v>177</v>
      </c>
      <c r="L9" s="236" t="s">
        <v>177</v>
      </c>
      <c r="M9" s="236" t="s">
        <v>177</v>
      </c>
      <c r="N9" s="236" t="s">
        <v>177</v>
      </c>
    </row>
    <row r="10" spans="1:14">
      <c r="B10" s="7" t="s">
        <v>164</v>
      </c>
      <c r="C10" s="7" t="s">
        <v>165</v>
      </c>
      <c r="D10" s="7" t="s">
        <v>166</v>
      </c>
      <c r="E10" s="7" t="s">
        <v>167</v>
      </c>
      <c r="F10" s="7" t="s">
        <v>168</v>
      </c>
      <c r="G10" s="7" t="s">
        <v>169</v>
      </c>
      <c r="H10" s="7" t="s">
        <v>170</v>
      </c>
      <c r="I10" s="7" t="s">
        <v>171</v>
      </c>
      <c r="J10" s="7" t="s">
        <v>172</v>
      </c>
      <c r="K10" s="7" t="s">
        <v>173</v>
      </c>
      <c r="L10" s="7" t="s">
        <v>174</v>
      </c>
      <c r="M10" s="7" t="s">
        <v>175</v>
      </c>
      <c r="N10" s="7" t="s">
        <v>176</v>
      </c>
    </row>
    <row r="11" spans="1:14">
      <c r="A11" s="4" t="s">
        <v>11</v>
      </c>
      <c r="B11" s="5" t="s">
        <v>25</v>
      </c>
      <c r="C11" s="5" t="s">
        <v>26</v>
      </c>
      <c r="D11" s="5" t="s">
        <v>27</v>
      </c>
      <c r="E11" s="5" t="s">
        <v>28</v>
      </c>
      <c r="F11" s="5" t="s">
        <v>29</v>
      </c>
      <c r="G11" s="5" t="s">
        <v>30</v>
      </c>
      <c r="H11" s="5" t="s">
        <v>31</v>
      </c>
      <c r="I11" s="5" t="s">
        <v>32</v>
      </c>
      <c r="J11" s="5" t="s">
        <v>33</v>
      </c>
      <c r="K11" s="5" t="s">
        <v>34</v>
      </c>
      <c r="L11" s="5" t="s">
        <v>35</v>
      </c>
      <c r="M11" s="5" t="s">
        <v>36</v>
      </c>
      <c r="N11" s="5" t="s">
        <v>37</v>
      </c>
    </row>
    <row r="12" spans="1:14">
      <c r="A12" s="4" t="s">
        <v>51</v>
      </c>
      <c r="B12" s="5" t="s">
        <v>65</v>
      </c>
      <c r="C12" s="5" t="s">
        <v>66</v>
      </c>
      <c r="D12" s="5" t="s">
        <v>67</v>
      </c>
      <c r="E12" s="5" t="s">
        <v>68</v>
      </c>
      <c r="F12" s="5" t="s">
        <v>69</v>
      </c>
      <c r="G12" s="5" t="s">
        <v>70</v>
      </c>
      <c r="H12" s="5" t="s">
        <v>71</v>
      </c>
      <c r="I12" s="5" t="s">
        <v>10</v>
      </c>
      <c r="J12" s="5" t="s">
        <v>72</v>
      </c>
      <c r="K12" s="5" t="s">
        <v>73</v>
      </c>
      <c r="L12" s="5" t="s">
        <v>74</v>
      </c>
      <c r="M12" s="5" t="s">
        <v>75</v>
      </c>
      <c r="N12" s="5" t="s">
        <v>76</v>
      </c>
    </row>
    <row r="13" spans="1:14">
      <c r="A13" s="4" t="s">
        <v>90</v>
      </c>
      <c r="B13" s="5" t="s">
        <v>71</v>
      </c>
      <c r="C13" s="4"/>
      <c r="D13" s="5" t="s">
        <v>103</v>
      </c>
      <c r="E13" s="5" t="s">
        <v>104</v>
      </c>
      <c r="F13" s="5" t="s">
        <v>105</v>
      </c>
      <c r="G13" s="5" t="s">
        <v>106</v>
      </c>
      <c r="H13" s="5" t="s">
        <v>107</v>
      </c>
      <c r="I13" s="5" t="s">
        <v>108</v>
      </c>
      <c r="J13" s="5" t="s">
        <v>109</v>
      </c>
      <c r="K13" s="5" t="s">
        <v>110</v>
      </c>
      <c r="L13" s="5" t="s">
        <v>111</v>
      </c>
      <c r="M13" s="5" t="s">
        <v>112</v>
      </c>
      <c r="N13" s="5" t="s">
        <v>113</v>
      </c>
    </row>
    <row r="14" spans="1:14">
      <c r="A14" s="4" t="s">
        <v>126</v>
      </c>
      <c r="B14" s="5" t="s">
        <v>139</v>
      </c>
      <c r="C14" s="4"/>
      <c r="D14" s="5" t="s">
        <v>140</v>
      </c>
      <c r="E14" s="5" t="s">
        <v>141</v>
      </c>
      <c r="F14" s="5" t="s">
        <v>142</v>
      </c>
      <c r="G14" s="5" t="s">
        <v>143</v>
      </c>
      <c r="H14" s="5" t="s">
        <v>144</v>
      </c>
      <c r="I14" s="5" t="s">
        <v>145</v>
      </c>
      <c r="J14" s="5" t="s">
        <v>146</v>
      </c>
      <c r="K14" s="5" t="s">
        <v>147</v>
      </c>
      <c r="L14" s="5" t="s">
        <v>148</v>
      </c>
      <c r="M14" s="5" t="s">
        <v>149</v>
      </c>
      <c r="N14" s="5" t="s">
        <v>150</v>
      </c>
    </row>
    <row r="15" spans="1:14">
      <c r="B15" s="237" t="s">
        <v>295</v>
      </c>
      <c r="C15" s="236" t="s">
        <v>177</v>
      </c>
      <c r="D15" s="236" t="s">
        <v>177</v>
      </c>
      <c r="E15" s="236" t="s">
        <v>177</v>
      </c>
      <c r="F15" s="236" t="s">
        <v>177</v>
      </c>
      <c r="G15" s="236" t="s">
        <v>177</v>
      </c>
      <c r="H15" s="236" t="s">
        <v>177</v>
      </c>
      <c r="I15" s="236" t="s">
        <v>177</v>
      </c>
      <c r="J15" s="236" t="s">
        <v>177</v>
      </c>
      <c r="K15" s="236" t="s">
        <v>177</v>
      </c>
      <c r="L15" s="236" t="s">
        <v>177</v>
      </c>
      <c r="M15" s="236" t="s">
        <v>177</v>
      </c>
      <c r="N15" s="236" t="s">
        <v>177</v>
      </c>
    </row>
    <row r="16" spans="1:14">
      <c r="B16" s="7" t="s">
        <v>164</v>
      </c>
      <c r="C16" s="7" t="s">
        <v>165</v>
      </c>
      <c r="D16" s="7" t="s">
        <v>166</v>
      </c>
      <c r="E16" s="7" t="s">
        <v>167</v>
      </c>
      <c r="F16" s="7" t="s">
        <v>168</v>
      </c>
      <c r="G16" s="7" t="s">
        <v>169</v>
      </c>
      <c r="H16" s="7" t="s">
        <v>170</v>
      </c>
      <c r="I16" s="7" t="s">
        <v>171</v>
      </c>
      <c r="J16" s="7" t="s">
        <v>172</v>
      </c>
      <c r="K16" s="7" t="s">
        <v>173</v>
      </c>
      <c r="L16" s="7" t="s">
        <v>174</v>
      </c>
      <c r="M16" s="7" t="s">
        <v>175</v>
      </c>
      <c r="N16" s="7" t="s">
        <v>176</v>
      </c>
    </row>
    <row r="17" spans="1:19">
      <c r="A17" s="4" t="s">
        <v>11</v>
      </c>
      <c r="B17" s="5" t="s">
        <v>38</v>
      </c>
      <c r="C17" s="5" t="s">
        <v>39</v>
      </c>
      <c r="D17" s="5" t="s">
        <v>40</v>
      </c>
      <c r="E17" s="5" t="s">
        <v>41</v>
      </c>
      <c r="F17" s="5" t="s">
        <v>42</v>
      </c>
      <c r="G17" s="5" t="s">
        <v>43</v>
      </c>
      <c r="H17" s="5" t="s">
        <v>44</v>
      </c>
      <c r="I17" s="5" t="s">
        <v>45</v>
      </c>
      <c r="J17" s="5" t="s">
        <v>46</v>
      </c>
      <c r="K17" s="5" t="s">
        <v>47</v>
      </c>
      <c r="L17" s="5" t="s">
        <v>48</v>
      </c>
      <c r="M17" s="5" t="s">
        <v>49</v>
      </c>
      <c r="N17" s="5" t="s">
        <v>50</v>
      </c>
    </row>
    <row r="18" spans="1:19">
      <c r="A18" s="4" t="s">
        <v>51</v>
      </c>
      <c r="B18" s="5" t="s">
        <v>77</v>
      </c>
      <c r="C18" s="5" t="s">
        <v>78</v>
      </c>
      <c r="D18" s="5" t="s">
        <v>79</v>
      </c>
      <c r="E18" s="5" t="s">
        <v>80</v>
      </c>
      <c r="F18" s="5" t="s">
        <v>81</v>
      </c>
      <c r="G18" s="5" t="s">
        <v>82</v>
      </c>
      <c r="H18" s="5" t="s">
        <v>83</v>
      </c>
      <c r="I18" s="5" t="s">
        <v>84</v>
      </c>
      <c r="J18" s="5" t="s">
        <v>85</v>
      </c>
      <c r="K18" s="5" t="s">
        <v>86</v>
      </c>
      <c r="L18" s="5" t="s">
        <v>87</v>
      </c>
      <c r="M18" s="5" t="s">
        <v>88</v>
      </c>
      <c r="N18" s="5" t="s">
        <v>89</v>
      </c>
    </row>
    <row r="19" spans="1:19">
      <c r="A19" s="4" t="s">
        <v>90</v>
      </c>
      <c r="B19" s="5" t="s">
        <v>114</v>
      </c>
      <c r="C19" s="4"/>
      <c r="D19" s="5" t="s">
        <v>115</v>
      </c>
      <c r="E19" s="5" t="s">
        <v>116</v>
      </c>
      <c r="F19" s="5" t="s">
        <v>117</v>
      </c>
      <c r="G19" s="5" t="s">
        <v>118</v>
      </c>
      <c r="H19" s="5" t="s">
        <v>119</v>
      </c>
      <c r="I19" s="5" t="s">
        <v>120</v>
      </c>
      <c r="J19" s="5" t="s">
        <v>121</v>
      </c>
      <c r="K19" s="5" t="s">
        <v>122</v>
      </c>
      <c r="L19" s="5" t="s">
        <v>123</v>
      </c>
      <c r="M19" s="5" t="s">
        <v>124</v>
      </c>
      <c r="N19" s="5" t="s">
        <v>125</v>
      </c>
    </row>
    <row r="20" spans="1:19">
      <c r="A20" s="4" t="s">
        <v>126</v>
      </c>
      <c r="B20" s="5" t="s">
        <v>151</v>
      </c>
      <c r="C20" s="4"/>
      <c r="D20" s="5" t="s">
        <v>152</v>
      </c>
      <c r="E20" s="5" t="s">
        <v>153</v>
      </c>
      <c r="F20" s="5" t="s">
        <v>154</v>
      </c>
      <c r="G20" s="5" t="s">
        <v>155</v>
      </c>
      <c r="H20" s="5" t="s">
        <v>156</v>
      </c>
      <c r="I20" s="5" t="s">
        <v>157</v>
      </c>
      <c r="J20" s="5" t="s">
        <v>158</v>
      </c>
      <c r="K20" s="5" t="s">
        <v>159</v>
      </c>
      <c r="L20" s="5" t="s">
        <v>160</v>
      </c>
      <c r="M20" s="5" t="s">
        <v>161</v>
      </c>
      <c r="N20" s="5" t="s">
        <v>162</v>
      </c>
    </row>
    <row r="21" spans="1:19">
      <c r="A21" s="4"/>
      <c r="B21" s="238" t="s">
        <v>288</v>
      </c>
      <c r="C21" s="239" t="s">
        <v>177</v>
      </c>
      <c r="D21" s="239" t="s">
        <v>177</v>
      </c>
      <c r="E21" s="239" t="s">
        <v>177</v>
      </c>
      <c r="F21" s="239" t="s">
        <v>177</v>
      </c>
      <c r="G21" s="239" t="s">
        <v>177</v>
      </c>
      <c r="H21" s="239" t="s">
        <v>177</v>
      </c>
      <c r="I21" s="239" t="s">
        <v>177</v>
      </c>
      <c r="J21" s="239" t="s">
        <v>177</v>
      </c>
      <c r="K21" s="239" t="s">
        <v>177</v>
      </c>
      <c r="L21" s="239" t="s">
        <v>177</v>
      </c>
      <c r="M21" s="239" t="s">
        <v>177</v>
      </c>
      <c r="N21" s="239" t="s">
        <v>177</v>
      </c>
    </row>
    <row r="22" spans="1:19">
      <c r="A22" s="24"/>
      <c r="B22" s="24"/>
      <c r="C22" s="25" t="s">
        <v>165</v>
      </c>
      <c r="D22" s="25" t="s">
        <v>166</v>
      </c>
      <c r="E22" s="25" t="s">
        <v>167</v>
      </c>
      <c r="F22" s="25" t="s">
        <v>168</v>
      </c>
      <c r="G22" s="25" t="s">
        <v>169</v>
      </c>
      <c r="H22" s="25" t="s">
        <v>170</v>
      </c>
      <c r="I22" s="25" t="s">
        <v>171</v>
      </c>
      <c r="J22" s="25" t="s">
        <v>172</v>
      </c>
      <c r="K22" s="25" t="s">
        <v>173</v>
      </c>
      <c r="L22" s="25" t="s">
        <v>174</v>
      </c>
      <c r="M22" s="25" t="s">
        <v>175</v>
      </c>
      <c r="N22" s="25" t="s">
        <v>176</v>
      </c>
    </row>
    <row r="23" spans="1:19">
      <c r="A23" s="26" t="s">
        <v>11</v>
      </c>
      <c r="B23" s="24"/>
      <c r="C23" s="41">
        <f t="shared" ref="C23:N23" si="0">C11*12+C17</f>
        <v>2180.2000000000003</v>
      </c>
      <c r="D23" s="41">
        <f t="shared" si="0"/>
        <v>2474.7000000000003</v>
      </c>
      <c r="E23" s="41">
        <f t="shared" si="0"/>
        <v>2881.5999999999995</v>
      </c>
      <c r="F23" s="41">
        <f t="shared" si="0"/>
        <v>3234.5000000000005</v>
      </c>
      <c r="G23" s="41">
        <f t="shared" si="0"/>
        <v>3633.8999999999996</v>
      </c>
      <c r="H23" s="41">
        <f t="shared" si="0"/>
        <v>3816.3</v>
      </c>
      <c r="I23" s="41">
        <f t="shared" si="0"/>
        <v>3956.8999999999996</v>
      </c>
      <c r="J23" s="41">
        <f t="shared" si="0"/>
        <v>3937.9</v>
      </c>
      <c r="K23" s="41">
        <f t="shared" si="0"/>
        <v>4082.5000000000005</v>
      </c>
      <c r="L23" s="41">
        <f t="shared" si="0"/>
        <v>3195.8</v>
      </c>
      <c r="M23" s="41">
        <f t="shared" si="0"/>
        <v>2772.8999999999996</v>
      </c>
      <c r="N23" s="41">
        <f t="shared" si="0"/>
        <v>2628.6</v>
      </c>
    </row>
    <row r="24" spans="1:19">
      <c r="A24" s="26" t="s">
        <v>51</v>
      </c>
      <c r="B24" s="24"/>
      <c r="C24" s="24">
        <f t="shared" ref="C24:N24" si="1">C12*12+C18</f>
        <v>2291</v>
      </c>
      <c r="D24" s="24">
        <f t="shared" si="1"/>
        <v>2816</v>
      </c>
      <c r="E24" s="24">
        <f t="shared" si="1"/>
        <v>3196.4</v>
      </c>
      <c r="F24" s="24">
        <f t="shared" si="1"/>
        <v>3527.1</v>
      </c>
      <c r="G24" s="24">
        <f t="shared" si="1"/>
        <v>3853.3</v>
      </c>
      <c r="H24" s="24">
        <f t="shared" si="1"/>
        <v>4190.7999999999993</v>
      </c>
      <c r="I24" s="24">
        <f t="shared" si="1"/>
        <v>4476</v>
      </c>
      <c r="J24" s="24">
        <f t="shared" si="1"/>
        <v>4589.2000000000007</v>
      </c>
      <c r="K24" s="24">
        <f t="shared" si="1"/>
        <v>4604</v>
      </c>
      <c r="L24" s="24">
        <f t="shared" si="1"/>
        <v>3384.8</v>
      </c>
      <c r="M24" s="24">
        <f t="shared" si="1"/>
        <v>2907.3</v>
      </c>
      <c r="N24" s="24">
        <f t="shared" si="1"/>
        <v>2674.7000000000003</v>
      </c>
    </row>
    <row r="25" spans="1:19">
      <c r="A25" s="26" t="s">
        <v>90</v>
      </c>
      <c r="B25" s="24"/>
      <c r="C25" s="24">
        <f t="shared" ref="C25:N25" si="2">C13*12+C19</f>
        <v>0</v>
      </c>
      <c r="D25" s="24">
        <f t="shared" si="2"/>
        <v>2910.6000000000004</v>
      </c>
      <c r="E25" s="24">
        <f t="shared" si="2"/>
        <v>3418.7000000000003</v>
      </c>
      <c r="F25" s="24">
        <f t="shared" si="2"/>
        <v>3780.3</v>
      </c>
      <c r="G25" s="24">
        <f t="shared" si="2"/>
        <v>4078.5000000000005</v>
      </c>
      <c r="H25" s="24">
        <f t="shared" si="2"/>
        <v>4432.7999999999993</v>
      </c>
      <c r="I25" s="24">
        <f t="shared" si="2"/>
        <v>4851.7999999999993</v>
      </c>
      <c r="J25" s="24">
        <f t="shared" si="2"/>
        <v>5089.5</v>
      </c>
      <c r="K25" s="24">
        <f t="shared" si="2"/>
        <v>5004.7999999999993</v>
      </c>
      <c r="L25" s="24">
        <f t="shared" si="2"/>
        <v>3824.7999999999997</v>
      </c>
      <c r="M25" s="24">
        <f t="shared" si="2"/>
        <v>3496.8999999999996</v>
      </c>
      <c r="N25" s="24">
        <f t="shared" si="2"/>
        <v>3373.8</v>
      </c>
    </row>
    <row r="26" spans="1:19">
      <c r="A26" s="26" t="s">
        <v>126</v>
      </c>
      <c r="B26" s="24"/>
      <c r="C26" s="24">
        <f t="shared" ref="C26:N26" si="3">C14*12+C20</f>
        <v>0</v>
      </c>
      <c r="D26" s="24">
        <f t="shared" si="3"/>
        <v>3075.7</v>
      </c>
      <c r="E26" s="24">
        <f t="shared" si="3"/>
        <v>3947.0999999999995</v>
      </c>
      <c r="F26" s="24">
        <f t="shared" si="3"/>
        <v>4793</v>
      </c>
      <c r="G26" s="24">
        <f t="shared" si="3"/>
        <v>5599.1</v>
      </c>
      <c r="H26" s="24">
        <f t="shared" si="3"/>
        <v>6436.9</v>
      </c>
      <c r="I26" s="24">
        <f t="shared" si="3"/>
        <v>7234.4</v>
      </c>
      <c r="J26" s="24">
        <f t="shared" si="3"/>
        <v>8316.7000000000007</v>
      </c>
      <c r="K26" s="24">
        <f t="shared" si="3"/>
        <v>8107.8</v>
      </c>
      <c r="L26" s="24">
        <f t="shared" si="3"/>
        <v>5692.5999999999995</v>
      </c>
      <c r="M26" s="24">
        <f t="shared" si="3"/>
        <v>5194.5</v>
      </c>
      <c r="N26" s="24">
        <f t="shared" si="3"/>
        <v>5354.3000000000011</v>
      </c>
    </row>
    <row r="27" spans="1:19">
      <c r="A27" s="26" t="s">
        <v>294</v>
      </c>
      <c r="B27" s="24"/>
      <c r="C27" s="24"/>
      <c r="D27" s="24"/>
      <c r="E27" s="24"/>
      <c r="F27" s="24"/>
      <c r="G27" s="24"/>
      <c r="H27" s="24"/>
      <c r="I27" s="24"/>
      <c r="J27" s="24"/>
      <c r="K27" s="24"/>
      <c r="L27" s="24"/>
      <c r="M27" s="24"/>
      <c r="N27" s="24"/>
    </row>
    <row r="28" spans="1:19" ht="19.5" thickBot="1">
      <c r="A28" t="s">
        <v>296</v>
      </c>
      <c r="H28" t="s">
        <v>272</v>
      </c>
      <c r="L28" s="19" t="s">
        <v>598</v>
      </c>
      <c r="P28" s="19" t="s">
        <v>594</v>
      </c>
    </row>
    <row r="29" spans="1:19">
      <c r="A29" s="32" t="s">
        <v>297</v>
      </c>
      <c r="B29" s="33" t="s">
        <v>298</v>
      </c>
      <c r="C29" s="33" t="s">
        <v>299</v>
      </c>
      <c r="D29" s="33" t="s">
        <v>304</v>
      </c>
      <c r="E29" s="34" t="s">
        <v>305</v>
      </c>
      <c r="H29" t="s">
        <v>8</v>
      </c>
      <c r="I29" t="s">
        <v>180</v>
      </c>
      <c r="L29" t="s">
        <v>8</v>
      </c>
      <c r="M29" t="s">
        <v>180</v>
      </c>
      <c r="N29" t="s">
        <v>9</v>
      </c>
      <c r="P29" s="159" t="s">
        <v>8</v>
      </c>
      <c r="Q29" s="160" t="s">
        <v>180</v>
      </c>
      <c r="R29" s="161" t="s">
        <v>9</v>
      </c>
    </row>
    <row r="30" spans="1:19" ht="19.5" thickBot="1">
      <c r="A30" s="35" t="s">
        <v>181</v>
      </c>
      <c r="B30" s="36" t="s">
        <v>185</v>
      </c>
      <c r="C30" s="36" t="s">
        <v>186</v>
      </c>
      <c r="D30" s="36" t="s">
        <v>302</v>
      </c>
      <c r="E30" s="37" t="s">
        <v>303</v>
      </c>
      <c r="H30" t="s">
        <v>182</v>
      </c>
      <c r="I30" t="s">
        <v>183</v>
      </c>
      <c r="J30" t="s">
        <v>184</v>
      </c>
      <c r="L30" t="s">
        <v>597</v>
      </c>
      <c r="P30" s="162" t="s">
        <v>601</v>
      </c>
      <c r="Q30" s="45" t="s">
        <v>601</v>
      </c>
      <c r="R30" s="163" t="s">
        <v>601</v>
      </c>
    </row>
    <row r="31" spans="1:19" ht="19.5" thickBot="1">
      <c r="A31" s="35">
        <v>19</v>
      </c>
      <c r="B31" s="36">
        <f t="shared" ref="B31:B62" si="4">A31^2</f>
        <v>361</v>
      </c>
      <c r="C31" s="36">
        <f t="shared" ref="C31:C62" si="5">A31^3</f>
        <v>6859</v>
      </c>
      <c r="D31" s="36">
        <f>A31^4</f>
        <v>130321</v>
      </c>
      <c r="E31" s="37">
        <f>A31^5</f>
        <v>2476099</v>
      </c>
      <c r="H31">
        <v>2291</v>
      </c>
      <c r="L31">
        <f>H31</f>
        <v>2291</v>
      </c>
      <c r="P31" s="170">
        <f>L31*労働力調査!$V$29/10</f>
        <v>202.54420432220039</v>
      </c>
      <c r="Q31" s="176"/>
      <c r="R31" s="177"/>
      <c r="S31" s="19" t="s">
        <v>595</v>
      </c>
    </row>
    <row r="32" spans="1:19">
      <c r="A32" s="35">
        <v>20</v>
      </c>
      <c r="B32" s="36">
        <f t="shared" si="4"/>
        <v>400</v>
      </c>
      <c r="C32" s="36">
        <f t="shared" si="5"/>
        <v>8000</v>
      </c>
      <c r="D32" s="36">
        <f t="shared" ref="D32:D77" si="6">A32^4</f>
        <v>160000</v>
      </c>
      <c r="E32" s="37">
        <f t="shared" ref="E32:E77" si="7">A32^5</f>
        <v>3200000</v>
      </c>
      <c r="H32" s="42">
        <v>2816</v>
      </c>
      <c r="I32" s="33"/>
      <c r="J32" s="34"/>
      <c r="L32" s="93" cm="1">
        <f t="array" ref="L32:L77">高卒回帰!B29:B74</f>
        <v>2706.4677327248514</v>
      </c>
      <c r="M32" s="93"/>
      <c r="N32" s="93"/>
      <c r="P32" s="164">
        <f>L32*労働力調査!$V$29/10</f>
        <v>239.27514336467252</v>
      </c>
      <c r="Q32" s="45"/>
      <c r="R32" s="163"/>
    </row>
    <row r="33" spans="1:19">
      <c r="A33" s="35">
        <v>21</v>
      </c>
      <c r="B33" s="36">
        <f t="shared" si="4"/>
        <v>441</v>
      </c>
      <c r="C33" s="36">
        <f t="shared" si="5"/>
        <v>9261</v>
      </c>
      <c r="D33" s="36">
        <f t="shared" si="6"/>
        <v>194481</v>
      </c>
      <c r="E33" s="37">
        <f t="shared" si="7"/>
        <v>4084101</v>
      </c>
      <c r="H33" s="35">
        <v>2816</v>
      </c>
      <c r="I33" s="45">
        <v>2910.6000000000004</v>
      </c>
      <c r="J33" s="37"/>
      <c r="L33" s="93">
        <v>2790.9049867198919</v>
      </c>
      <c r="M33" s="93" cm="1">
        <f t="array" ref="M33:M77">短大回帰!$B$29:$B$73</f>
        <v>2718.5995005495356</v>
      </c>
      <c r="N33" s="93"/>
      <c r="P33" s="164">
        <f>L33*労働力調査!$V$29/10</f>
        <v>246.74012652729888</v>
      </c>
      <c r="Q33" s="165">
        <f>M33*労働力調査!$V$29/10</f>
        <v>240.34769651223792</v>
      </c>
      <c r="R33" s="163"/>
    </row>
    <row r="34" spans="1:19">
      <c r="A34" s="35">
        <v>22</v>
      </c>
      <c r="B34" s="36">
        <f t="shared" si="4"/>
        <v>484</v>
      </c>
      <c r="C34" s="36">
        <f t="shared" si="5"/>
        <v>10648</v>
      </c>
      <c r="D34" s="36">
        <f t="shared" si="6"/>
        <v>234256</v>
      </c>
      <c r="E34" s="37">
        <f t="shared" si="7"/>
        <v>5153632</v>
      </c>
      <c r="H34" s="35">
        <v>2816</v>
      </c>
      <c r="I34" s="36">
        <v>2910.6000000000004</v>
      </c>
      <c r="J34" s="37"/>
      <c r="L34" s="93">
        <v>2867.9697669941302</v>
      </c>
      <c r="M34" s="93">
        <v>2907.4392599519188</v>
      </c>
      <c r="N34" s="93"/>
      <c r="P34" s="164">
        <f>L34*労働力調査!$V$29/10</f>
        <v>253.55331928238871</v>
      </c>
      <c r="Q34" s="165">
        <f>M34*労働力調査!$V$29/10</f>
        <v>257.04276364997315</v>
      </c>
      <c r="R34" s="163"/>
    </row>
    <row r="35" spans="1:19">
      <c r="A35" s="35">
        <v>23</v>
      </c>
      <c r="B35" s="36">
        <f t="shared" si="4"/>
        <v>529</v>
      </c>
      <c r="C35" s="36">
        <f t="shared" si="5"/>
        <v>12167</v>
      </c>
      <c r="D35" s="36">
        <f t="shared" si="6"/>
        <v>279841</v>
      </c>
      <c r="E35" s="37">
        <f t="shared" si="7"/>
        <v>6436343</v>
      </c>
      <c r="H35" s="47">
        <v>2816</v>
      </c>
      <c r="I35" s="48">
        <v>2910.6000000000004</v>
      </c>
      <c r="J35" s="46">
        <v>3075.7</v>
      </c>
      <c r="L35" s="93">
        <v>2939.2054014096852</v>
      </c>
      <c r="M35" s="93">
        <v>3060.9886289195592</v>
      </c>
      <c r="N35" s="93" cm="1">
        <f t="array" ref="N35:N77">大学回帰!B29:B71</f>
        <v>2865.9869498558674</v>
      </c>
      <c r="P35" s="164">
        <f>L35*労働力調査!$V$29/10</f>
        <v>259.85116515409788</v>
      </c>
      <c r="Q35" s="165">
        <f>M35*労働力調査!$V$29/10</f>
        <v>270.61785520899832</v>
      </c>
      <c r="R35" s="166">
        <f>N35*労働力調査!$V$29/10</f>
        <v>253.37802110710027</v>
      </c>
    </row>
    <row r="36" spans="1:19" ht="19.5" thickBot="1">
      <c r="A36" s="35">
        <v>24</v>
      </c>
      <c r="B36" s="36">
        <f t="shared" si="4"/>
        <v>576</v>
      </c>
      <c r="C36" s="36">
        <f t="shared" si="5"/>
        <v>13824</v>
      </c>
      <c r="D36" s="36">
        <f t="shared" si="6"/>
        <v>331776</v>
      </c>
      <c r="E36" s="37">
        <f t="shared" si="7"/>
        <v>7962624</v>
      </c>
      <c r="H36" s="38">
        <v>2816</v>
      </c>
      <c r="I36" s="39">
        <v>2910.6000000000004</v>
      </c>
      <c r="J36" s="40">
        <v>3075.7</v>
      </c>
      <c r="L36" s="93">
        <v>3005.9993886055313</v>
      </c>
      <c r="M36" s="93">
        <v>3185.7838999191417</v>
      </c>
      <c r="N36" s="93">
        <v>3303.5174936877838</v>
      </c>
      <c r="P36" s="164">
        <f>L36*労働力調査!$V$29/10</f>
        <v>265.7563310162061</v>
      </c>
      <c r="Q36" s="165">
        <f>M36*労働力調査!$V$29/10</f>
        <v>281.65083594570012</v>
      </c>
      <c r="R36" s="166">
        <f>N36*労働力調査!$V$29/10</f>
        <v>292.05950337121857</v>
      </c>
    </row>
    <row r="37" spans="1:19">
      <c r="A37" s="35">
        <v>25</v>
      </c>
      <c r="B37" s="36">
        <f t="shared" si="4"/>
        <v>625</v>
      </c>
      <c r="C37" s="36">
        <f t="shared" si="5"/>
        <v>15625</v>
      </c>
      <c r="D37" s="36">
        <f t="shared" si="6"/>
        <v>390625</v>
      </c>
      <c r="E37" s="37">
        <f t="shared" si="7"/>
        <v>9765625</v>
      </c>
      <c r="H37" s="42">
        <v>3196.4</v>
      </c>
      <c r="I37" s="43">
        <v>3418.7000000000003</v>
      </c>
      <c r="J37" s="44">
        <v>3947.0999999999995</v>
      </c>
      <c r="L37" s="93">
        <v>3069.5874415208896</v>
      </c>
      <c r="M37" s="93">
        <v>3287.6808024316852</v>
      </c>
      <c r="N37" s="93">
        <v>3646.6274274234584</v>
      </c>
      <c r="P37" s="173">
        <f>L37*労働力調査!$W$30/10</f>
        <v>246.78560502166692</v>
      </c>
      <c r="Q37" s="174">
        <f>M37*労働力調査!$W$31/10</f>
        <v>276.65578247965107</v>
      </c>
      <c r="R37" s="175">
        <f>N37*労働力調査!$W$32/10</f>
        <v>336.34799451213036</v>
      </c>
      <c r="S37" s="19" t="s">
        <v>596</v>
      </c>
    </row>
    <row r="38" spans="1:19">
      <c r="A38" s="35">
        <v>26</v>
      </c>
      <c r="B38" s="36">
        <f t="shared" si="4"/>
        <v>676</v>
      </c>
      <c r="C38" s="36">
        <f t="shared" si="5"/>
        <v>17576</v>
      </c>
      <c r="D38" s="36">
        <f t="shared" si="6"/>
        <v>456976</v>
      </c>
      <c r="E38" s="37">
        <f t="shared" si="7"/>
        <v>11881376</v>
      </c>
      <c r="H38" s="35">
        <v>3196.4</v>
      </c>
      <c r="I38" s="36">
        <v>3418.7000000000003</v>
      </c>
      <c r="J38" s="37">
        <v>3947.0999999999995</v>
      </c>
      <c r="L38" s="93">
        <v>3131.0575309185006</v>
      </c>
      <c r="M38" s="93">
        <v>3371.8835557351704</v>
      </c>
      <c r="N38" s="93">
        <v>3914.5370242662048</v>
      </c>
      <c r="P38" s="164">
        <f>L38*労働力調査!$W$30/10</f>
        <v>251.72761546825942</v>
      </c>
      <c r="Q38" s="165">
        <f>M38*労働力調査!$W$31/10</f>
        <v>283.74137868013582</v>
      </c>
      <c r="R38" s="166">
        <f>N38*労働力調査!$W$32/10</f>
        <v>361.05873269474728</v>
      </c>
    </row>
    <row r="39" spans="1:19">
      <c r="A39" s="35">
        <v>27</v>
      </c>
      <c r="B39" s="36">
        <f t="shared" si="4"/>
        <v>729</v>
      </c>
      <c r="C39" s="36">
        <f t="shared" si="5"/>
        <v>19683</v>
      </c>
      <c r="D39" s="36">
        <f t="shared" si="6"/>
        <v>531441</v>
      </c>
      <c r="E39" s="37">
        <f t="shared" si="7"/>
        <v>14348907</v>
      </c>
      <c r="H39" s="35">
        <v>3196.4</v>
      </c>
      <c r="I39" s="36">
        <v>3418.7000000000003</v>
      </c>
      <c r="J39" s="37">
        <v>3947.0999999999995</v>
      </c>
      <c r="L39" s="93">
        <v>3191.3539289079995</v>
      </c>
      <c r="M39" s="93">
        <v>3442.9739216872003</v>
      </c>
      <c r="N39" s="93">
        <v>4124.3032690400905</v>
      </c>
      <c r="P39" s="164">
        <f>L39*労働力調査!$W$30/10</f>
        <v>256.57526465302834</v>
      </c>
      <c r="Q39" s="165">
        <f>M39*労働力調査!$W$31/10</f>
        <v>289.72357768335922</v>
      </c>
      <c r="R39" s="166">
        <f>N39*労働力調査!$W$32/10</f>
        <v>380.40659785241371</v>
      </c>
    </row>
    <row r="40" spans="1:19">
      <c r="A40" s="35">
        <v>28</v>
      </c>
      <c r="B40" s="36">
        <f t="shared" si="4"/>
        <v>784</v>
      </c>
      <c r="C40" s="36">
        <f t="shared" si="5"/>
        <v>21952</v>
      </c>
      <c r="D40" s="36">
        <f t="shared" si="6"/>
        <v>614656</v>
      </c>
      <c r="E40" s="37">
        <f t="shared" si="7"/>
        <v>17210368</v>
      </c>
      <c r="H40" s="35">
        <v>3196.4</v>
      </c>
      <c r="I40" s="36">
        <v>3418.7000000000003</v>
      </c>
      <c r="J40" s="37">
        <v>3947.0999999999995</v>
      </c>
      <c r="L40" s="93">
        <v>3251.2812524692763</v>
      </c>
      <c r="M40" s="93">
        <v>3504.9402575075956</v>
      </c>
      <c r="N40" s="93">
        <v>4290.921442533534</v>
      </c>
      <c r="P40" s="164">
        <f>L40*労働力調査!$W$30/10</f>
        <v>261.39324136297716</v>
      </c>
      <c r="Q40" s="165">
        <f>M40*労働力調査!$W$31/10</f>
        <v>294.93799664736218</v>
      </c>
      <c r="R40" s="166">
        <f>N40*労働力調査!$W$32/10</f>
        <v>395.77468511088927</v>
      </c>
    </row>
    <row r="41" spans="1:19" ht="19.5" thickBot="1">
      <c r="A41" s="35">
        <v>29</v>
      </c>
      <c r="B41" s="36">
        <f t="shared" si="4"/>
        <v>841</v>
      </c>
      <c r="C41" s="36">
        <f t="shared" si="5"/>
        <v>24389</v>
      </c>
      <c r="D41" s="36">
        <f t="shared" si="6"/>
        <v>707281</v>
      </c>
      <c r="E41" s="37">
        <f t="shared" si="7"/>
        <v>20511149</v>
      </c>
      <c r="H41" s="38">
        <v>3196.4</v>
      </c>
      <c r="I41" s="39">
        <v>3418.7000000000003</v>
      </c>
      <c r="J41" s="40">
        <v>3947.0999999999995</v>
      </c>
      <c r="L41" s="93">
        <v>3311.5085069757556</v>
      </c>
      <c r="M41" s="93">
        <v>3561.2065685610514</v>
      </c>
      <c r="N41" s="93">
        <v>4427.4267058436926</v>
      </c>
      <c r="P41" s="167">
        <f>L41*労働力調査!$W$30/10</f>
        <v>266.23533161951372</v>
      </c>
      <c r="Q41" s="168">
        <f>M41*労働力調査!$W$31/10</f>
        <v>299.67276296051034</v>
      </c>
      <c r="R41" s="169">
        <f>N41*労働力調査!$W$32/10</f>
        <v>408.36529725005215</v>
      </c>
    </row>
    <row r="42" spans="1:19">
      <c r="A42" s="35">
        <v>30</v>
      </c>
      <c r="B42" s="36">
        <f t="shared" si="4"/>
        <v>900</v>
      </c>
      <c r="C42" s="36">
        <f t="shared" si="5"/>
        <v>27000</v>
      </c>
      <c r="D42" s="36">
        <f t="shared" si="6"/>
        <v>810000</v>
      </c>
      <c r="E42" s="37">
        <f t="shared" si="7"/>
        <v>24300000</v>
      </c>
      <c r="H42" s="42">
        <v>3527.1</v>
      </c>
      <c r="I42" s="43">
        <v>3780.3</v>
      </c>
      <c r="J42" s="44">
        <v>4793</v>
      </c>
      <c r="L42" s="93">
        <v>3372.5731297177681</v>
      </c>
      <c r="M42" s="93">
        <v>3614.6615611396328</v>
      </c>
      <c r="N42" s="93">
        <v>4544.9956847210451</v>
      </c>
      <c r="P42" s="164">
        <f>L42*労働力調査!$X$30/10</f>
        <v>255.38145582561236</v>
      </c>
      <c r="Q42" s="165">
        <f>M42*労働力調査!$X$31/10</f>
        <v>286.48765693626967</v>
      </c>
      <c r="R42" s="166">
        <f>N42*労働力調査!$X$32/10</f>
        <v>394.83813520895546</v>
      </c>
    </row>
    <row r="43" spans="1:19">
      <c r="A43" s="35">
        <v>31</v>
      </c>
      <c r="B43" s="36">
        <f t="shared" si="4"/>
        <v>961</v>
      </c>
      <c r="C43" s="36">
        <f t="shared" si="5"/>
        <v>29791</v>
      </c>
      <c r="D43" s="36">
        <f t="shared" si="6"/>
        <v>923521</v>
      </c>
      <c r="E43" s="37">
        <f t="shared" si="7"/>
        <v>28629151</v>
      </c>
      <c r="H43" s="35">
        <v>3527.1</v>
      </c>
      <c r="I43" s="36">
        <v>3780.3</v>
      </c>
      <c r="J43" s="37">
        <v>4793</v>
      </c>
      <c r="L43" s="93">
        <v>3434.8850334259064</v>
      </c>
      <c r="M43" s="93">
        <v>3667.6876952456323</v>
      </c>
      <c r="N43" s="93">
        <v>4653.0480539119671</v>
      </c>
      <c r="P43" s="164">
        <f>L43*労働力調査!$X$30/10</f>
        <v>260.09990197108749</v>
      </c>
      <c r="Q43" s="165">
        <f>M43*労働力調査!$X$31/10</f>
        <v>290.6903554903293</v>
      </c>
      <c r="R43" s="166">
        <f>N43*労働力調査!$X$32/10</f>
        <v>404.22498591591528</v>
      </c>
    </row>
    <row r="44" spans="1:19">
      <c r="A44" s="35">
        <v>32</v>
      </c>
      <c r="B44" s="36">
        <f t="shared" si="4"/>
        <v>1024</v>
      </c>
      <c r="C44" s="36">
        <f t="shared" si="5"/>
        <v>32768</v>
      </c>
      <c r="D44" s="36">
        <f t="shared" si="6"/>
        <v>1048576</v>
      </c>
      <c r="E44" s="37">
        <f t="shared" si="7"/>
        <v>33554432</v>
      </c>
      <c r="H44" s="35">
        <v>3527.1</v>
      </c>
      <c r="I44" s="36">
        <v>3780.3</v>
      </c>
      <c r="J44" s="37">
        <v>4793</v>
      </c>
      <c r="L44" s="93">
        <v>3498.73064979432</v>
      </c>
      <c r="M44" s="93">
        <v>3722.1902373740295</v>
      </c>
      <c r="N44" s="93">
        <v>4759.3481215045795</v>
      </c>
      <c r="P44" s="164">
        <f>L44*労働力調査!$X$30/10</f>
        <v>264.93448548614191</v>
      </c>
      <c r="Q44" s="165">
        <f>M44*労働力調査!$X$31/10</f>
        <v>295.01006988885013</v>
      </c>
      <c r="R44" s="166">
        <f>N44*労働力調査!$X$32/10</f>
        <v>413.45960864657008</v>
      </c>
    </row>
    <row r="45" spans="1:19">
      <c r="A45" s="35">
        <v>33</v>
      </c>
      <c r="B45" s="36">
        <f t="shared" si="4"/>
        <v>1089</v>
      </c>
      <c r="C45" s="36">
        <f t="shared" si="5"/>
        <v>35937</v>
      </c>
      <c r="D45" s="36">
        <f t="shared" si="6"/>
        <v>1185921</v>
      </c>
      <c r="E45" s="37">
        <f t="shared" si="7"/>
        <v>39135393</v>
      </c>
      <c r="H45" s="35">
        <v>3527.1</v>
      </c>
      <c r="I45" s="36">
        <v>3780.3</v>
      </c>
      <c r="J45" s="37">
        <v>4793</v>
      </c>
      <c r="L45" s="93">
        <v>3564.2769730040704</v>
      </c>
      <c r="M45" s="93">
        <v>3779.6263132951099</v>
      </c>
      <c r="N45" s="93">
        <v>4870.1064132713582</v>
      </c>
      <c r="P45" s="164">
        <f>L45*労働力調査!$X$30/10</f>
        <v>269.89785167613553</v>
      </c>
      <c r="Q45" s="165">
        <f>M45*労働力調査!$X$31/10</f>
        <v>299.56228772056772</v>
      </c>
      <c r="R45" s="166">
        <f>N45*労働力調査!$X$32/10</f>
        <v>423.08153139715432</v>
      </c>
    </row>
    <row r="46" spans="1:19" ht="19.5" thickBot="1">
      <c r="A46" s="35">
        <v>34</v>
      </c>
      <c r="B46" s="36">
        <f t="shared" si="4"/>
        <v>1156</v>
      </c>
      <c r="C46" s="36">
        <f t="shared" si="5"/>
        <v>39304</v>
      </c>
      <c r="D46" s="36">
        <f t="shared" si="6"/>
        <v>1336336</v>
      </c>
      <c r="E46" s="37">
        <f t="shared" si="7"/>
        <v>45435424</v>
      </c>
      <c r="H46" s="38">
        <v>3527.1</v>
      </c>
      <c r="I46" s="39">
        <v>3780.3</v>
      </c>
      <c r="J46" s="40">
        <v>4793</v>
      </c>
      <c r="L46" s="93">
        <v>3631.5756032464978</v>
      </c>
      <c r="M46" s="93">
        <v>3841.0339608372487</v>
      </c>
      <c r="N46" s="93">
        <v>4990.0812570138587</v>
      </c>
      <c r="P46" s="164">
        <f>L46*労働力調査!$X$30/10</f>
        <v>274.9939078638983</v>
      </c>
      <c r="Q46" s="165">
        <f>M46*労働力調査!$X$31/10</f>
        <v>304.42928087186272</v>
      </c>
      <c r="R46" s="166">
        <f>N46*労働力調査!$X$32/10</f>
        <v>433.50412513789672</v>
      </c>
    </row>
    <row r="47" spans="1:19">
      <c r="A47" s="35">
        <v>35</v>
      </c>
      <c r="B47" s="36">
        <f t="shared" si="4"/>
        <v>1225</v>
      </c>
      <c r="C47" s="36">
        <f t="shared" si="5"/>
        <v>42875</v>
      </c>
      <c r="D47" s="36">
        <f t="shared" si="6"/>
        <v>1500625</v>
      </c>
      <c r="E47" s="37">
        <f t="shared" si="7"/>
        <v>52521875</v>
      </c>
      <c r="H47" s="42">
        <v>3853.3</v>
      </c>
      <c r="I47" s="43">
        <v>4078.5000000000005</v>
      </c>
      <c r="J47" s="44">
        <v>5599.1</v>
      </c>
      <c r="L47" s="93">
        <v>3700.5667902465048</v>
      </c>
      <c r="M47" s="93">
        <v>3907.0611826691729</v>
      </c>
      <c r="N47" s="93">
        <v>5122.6803669072324</v>
      </c>
      <c r="P47" s="173">
        <f>L47*労働力調査!$Y$30/10</f>
        <v>280.33635988729634</v>
      </c>
      <c r="Q47" s="174">
        <f>M47*労働力調査!$Y$31/10</f>
        <v>302.97884964948184</v>
      </c>
      <c r="R47" s="175">
        <f>N47*労働力調査!$Y$32/10</f>
        <v>430.57185066671457</v>
      </c>
    </row>
    <row r="48" spans="1:19">
      <c r="A48" s="35">
        <v>36</v>
      </c>
      <c r="B48" s="36">
        <f t="shared" si="4"/>
        <v>1296</v>
      </c>
      <c r="C48" s="36">
        <f t="shared" si="5"/>
        <v>46656</v>
      </c>
      <c r="D48" s="36">
        <f t="shared" si="6"/>
        <v>1679616</v>
      </c>
      <c r="E48" s="37">
        <f t="shared" si="7"/>
        <v>60466176</v>
      </c>
      <c r="H48" s="35">
        <v>3853.3</v>
      </c>
      <c r="I48" s="36">
        <v>4078.5000000000005</v>
      </c>
      <c r="J48" s="37">
        <v>5599.1</v>
      </c>
      <c r="L48" s="93">
        <v>3771.0834767859587</v>
      </c>
      <c r="M48" s="93">
        <v>3977.994999083212</v>
      </c>
      <c r="N48" s="93">
        <v>5270.0624278432806</v>
      </c>
      <c r="P48" s="164">
        <f>L48*労働力調査!$Y$30/10</f>
        <v>285.67835000294218</v>
      </c>
      <c r="Q48" s="165">
        <f>M48*労働力調査!$Y$31/10</f>
        <v>308.47951756676559</v>
      </c>
      <c r="R48" s="166">
        <f>N48*労働力調査!$Y$32/10</f>
        <v>442.9596168725185</v>
      </c>
    </row>
    <row r="49" spans="1:18">
      <c r="A49" s="35">
        <v>37</v>
      </c>
      <c r="B49" s="36">
        <f t="shared" si="4"/>
        <v>1369</v>
      </c>
      <c r="C49" s="36">
        <f t="shared" si="5"/>
        <v>50653</v>
      </c>
      <c r="D49" s="36">
        <f t="shared" si="6"/>
        <v>1874161</v>
      </c>
      <c r="E49" s="37">
        <f t="shared" si="7"/>
        <v>69343957</v>
      </c>
      <c r="H49" s="35">
        <v>3853.3</v>
      </c>
      <c r="I49" s="36">
        <v>4078.5000000000005</v>
      </c>
      <c r="J49" s="37">
        <v>5599.1</v>
      </c>
      <c r="L49" s="93">
        <v>3842.8553422269397</v>
      </c>
      <c r="M49" s="93">
        <v>4053.7905007772242</v>
      </c>
      <c r="N49" s="93">
        <v>5433.2386797752115</v>
      </c>
      <c r="P49" s="164">
        <f>L49*労働力調査!$Y$30/10</f>
        <v>291.11542617005148</v>
      </c>
      <c r="Q49" s="165">
        <f>M49*労働力調査!$Y$31/10</f>
        <v>314.35719207407101</v>
      </c>
      <c r="R49" s="166">
        <f>N49*労働力調査!$Y$32/10</f>
        <v>456.67491740796993</v>
      </c>
    </row>
    <row r="50" spans="1:18">
      <c r="A50" s="35">
        <v>38</v>
      </c>
      <c r="B50" s="36">
        <f t="shared" si="4"/>
        <v>1444</v>
      </c>
      <c r="C50" s="36">
        <f t="shared" si="5"/>
        <v>54872</v>
      </c>
      <c r="D50" s="36">
        <f t="shared" si="6"/>
        <v>2085136</v>
      </c>
      <c r="E50" s="37">
        <f t="shared" si="7"/>
        <v>79235168</v>
      </c>
      <c r="H50" s="35">
        <v>3853.3</v>
      </c>
      <c r="I50" s="36">
        <v>4078.5000000000005</v>
      </c>
      <c r="J50" s="37">
        <v>5599.1</v>
      </c>
      <c r="L50" s="93">
        <v>3915.5128460351734</v>
      </c>
      <c r="M50" s="93">
        <v>4134.0999016376882</v>
      </c>
      <c r="N50" s="93">
        <v>5612.1745020614617</v>
      </c>
      <c r="P50" s="164">
        <f>L50*労働力調査!$Y$30/10</f>
        <v>296.61959385317033</v>
      </c>
      <c r="Q50" s="165">
        <f>M50*労働力調査!$Y$31/10</f>
        <v>320.58490358180831</v>
      </c>
      <c r="R50" s="166">
        <f>N50*労働力調査!$Y$32/10</f>
        <v>471.71484233673846</v>
      </c>
    </row>
    <row r="51" spans="1:18" ht="19.5" thickBot="1">
      <c r="A51" s="35">
        <v>39</v>
      </c>
      <c r="B51" s="36">
        <f t="shared" si="4"/>
        <v>1521</v>
      </c>
      <c r="C51" s="36">
        <f t="shared" si="5"/>
        <v>59319</v>
      </c>
      <c r="D51" s="36">
        <f t="shared" si="6"/>
        <v>2313441</v>
      </c>
      <c r="E51" s="37">
        <f t="shared" si="7"/>
        <v>90224199</v>
      </c>
      <c r="H51" s="38">
        <v>3853.3</v>
      </c>
      <c r="I51" s="39">
        <v>4078.5000000000005</v>
      </c>
      <c r="J51" s="40">
        <v>5599.1</v>
      </c>
      <c r="L51" s="93">
        <v>3988.5912713033322</v>
      </c>
      <c r="M51" s="93">
        <v>4218.3015915221804</v>
      </c>
      <c r="N51" s="93">
        <v>5805.8909978096635</v>
      </c>
      <c r="P51" s="167">
        <f>L51*労働力調査!$Y$30/10</f>
        <v>302.15564843269237</v>
      </c>
      <c r="Q51" s="168">
        <f>M51*労働力調査!$Y$31/10</f>
        <v>327.11444841026099</v>
      </c>
      <c r="R51" s="169">
        <f>N51*労働力調査!$Y$32/10</f>
        <v>487.99711335598829</v>
      </c>
    </row>
    <row r="52" spans="1:18">
      <c r="A52" s="35">
        <v>40</v>
      </c>
      <c r="B52" s="36">
        <f t="shared" si="4"/>
        <v>1600</v>
      </c>
      <c r="C52" s="36">
        <f t="shared" si="5"/>
        <v>64000</v>
      </c>
      <c r="D52" s="36">
        <f t="shared" si="6"/>
        <v>2560000</v>
      </c>
      <c r="E52" s="37">
        <f t="shared" si="7"/>
        <v>102400000</v>
      </c>
      <c r="H52" s="42">
        <v>4190.7999999999993</v>
      </c>
      <c r="I52" s="43">
        <v>4432.7999999999993</v>
      </c>
      <c r="J52" s="44">
        <v>6436.9</v>
      </c>
      <c r="L52" s="93">
        <v>4061.5347682743322</v>
      </c>
      <c r="M52" s="93">
        <v>4305.5291890420922</v>
      </c>
      <c r="N52" s="93">
        <v>6012.5665782213619</v>
      </c>
      <c r="P52" s="164">
        <f>L52*労働力調査!$Z$30/10</f>
        <v>311.80249141291694</v>
      </c>
      <c r="Q52" s="165">
        <f>M52*労働力調査!$Z$31/10</f>
        <v>338.35052992548174</v>
      </c>
      <c r="R52" s="166">
        <f>N52*労働力調査!$Z$32/10</f>
        <v>512.13740487445034</v>
      </c>
    </row>
    <row r="53" spans="1:18">
      <c r="A53" s="35">
        <v>41</v>
      </c>
      <c r="B53" s="36">
        <f t="shared" si="4"/>
        <v>1681</v>
      </c>
      <c r="C53" s="36">
        <f t="shared" si="5"/>
        <v>68921</v>
      </c>
      <c r="D53" s="36">
        <f t="shared" si="6"/>
        <v>2825761</v>
      </c>
      <c r="E53" s="37">
        <f t="shared" si="7"/>
        <v>115856201</v>
      </c>
      <c r="H53" s="35">
        <v>4190.7999999999993</v>
      </c>
      <c r="I53" s="36">
        <v>4432.7999999999993</v>
      </c>
      <c r="J53" s="37">
        <v>6436.9</v>
      </c>
      <c r="L53" s="93">
        <v>4133.7003978647335</v>
      </c>
      <c r="M53" s="93">
        <v>4394.7005943448385</v>
      </c>
      <c r="N53" s="93">
        <v>6229.638546934948</v>
      </c>
      <c r="P53" s="164">
        <f>L53*労働力調査!$Z$30/10</f>
        <v>317.34261956260877</v>
      </c>
      <c r="Q53" s="165">
        <f>M53*労働力調査!$Z$31/10</f>
        <v>345.35807555196874</v>
      </c>
      <c r="R53" s="166">
        <f>N53*労働力調査!$Z$32/10</f>
        <v>530.62712524289418</v>
      </c>
    </row>
    <row r="54" spans="1:18">
      <c r="A54" s="35">
        <v>42</v>
      </c>
      <c r="B54" s="36">
        <f t="shared" si="4"/>
        <v>1764</v>
      </c>
      <c r="C54" s="36">
        <f t="shared" si="5"/>
        <v>74088</v>
      </c>
      <c r="D54" s="36">
        <f t="shared" si="6"/>
        <v>3111696</v>
      </c>
      <c r="E54" s="37">
        <f t="shared" si="7"/>
        <v>130691232</v>
      </c>
      <c r="H54" s="35">
        <v>4190.7999999999993</v>
      </c>
      <c r="I54" s="36">
        <v>4432.7999999999993</v>
      </c>
      <c r="J54" s="37">
        <v>6436.9</v>
      </c>
      <c r="L54" s="93">
        <v>4204.3621751880592</v>
      </c>
      <c r="M54" s="93">
        <v>4484.5470418972145</v>
      </c>
      <c r="N54" s="93">
        <v>6453.9046843704855</v>
      </c>
      <c r="P54" s="164">
        <f>L54*労働力調査!$Z$30/10</f>
        <v>322.76729754128309</v>
      </c>
      <c r="Q54" s="165">
        <f>M54*労働力調査!$Z$31/10</f>
        <v>352.41866945495235</v>
      </c>
      <c r="R54" s="166">
        <f>N54*労働力調査!$Z$32/10</f>
        <v>549.72962932883297</v>
      </c>
    </row>
    <row r="55" spans="1:18">
      <c r="A55" s="35">
        <v>43</v>
      </c>
      <c r="B55" s="36">
        <f t="shared" si="4"/>
        <v>1849</v>
      </c>
      <c r="C55" s="36">
        <f t="shared" si="5"/>
        <v>79507</v>
      </c>
      <c r="D55" s="36">
        <f t="shared" si="6"/>
        <v>3418801</v>
      </c>
      <c r="E55" s="37">
        <f t="shared" si="7"/>
        <v>147008443</v>
      </c>
      <c r="H55" s="35">
        <v>4190.7999999999993</v>
      </c>
      <c r="I55" s="36">
        <v>4432.7999999999993</v>
      </c>
      <c r="J55" s="37">
        <v>6436.9</v>
      </c>
      <c r="L55" s="93">
        <v>4272.7151130780958</v>
      </c>
      <c r="M55" s="93">
        <v>4573.6421532675085</v>
      </c>
      <c r="N55" s="93">
        <v>6681.6248320746381</v>
      </c>
      <c r="P55" s="164">
        <f>L55*労働力調査!$Z$30/10</f>
        <v>328.01472678797671</v>
      </c>
      <c r="Q55" s="165">
        <f>M55*労働力調査!$Z$31/10</f>
        <v>359.42021951356793</v>
      </c>
      <c r="R55" s="166">
        <f>N55*労働力調査!$Z$32/10</f>
        <v>569.12633853206501</v>
      </c>
    </row>
    <row r="56" spans="1:18" ht="19.5" thickBot="1">
      <c r="A56" s="35">
        <v>44</v>
      </c>
      <c r="B56" s="36">
        <f t="shared" si="4"/>
        <v>1936</v>
      </c>
      <c r="C56" s="36">
        <f t="shared" si="5"/>
        <v>85184</v>
      </c>
      <c r="D56" s="36">
        <f t="shared" si="6"/>
        <v>3748096</v>
      </c>
      <c r="E56" s="37">
        <f t="shared" si="7"/>
        <v>164916224</v>
      </c>
      <c r="H56" s="38">
        <v>4190.7999999999993</v>
      </c>
      <c r="I56" s="39">
        <v>4432.7999999999993</v>
      </c>
      <c r="J56" s="40">
        <v>6436.9</v>
      </c>
      <c r="L56" s="93">
        <v>4337.879265612266</v>
      </c>
      <c r="M56" s="93">
        <v>4660.4309899079599</v>
      </c>
      <c r="N56" s="93">
        <v>6908.6224770617846</v>
      </c>
      <c r="P56" s="164">
        <f>L56*労働力調査!$Z$30/10</f>
        <v>333.01735418628863</v>
      </c>
      <c r="Q56" s="165">
        <f>M56*労働力調査!$Z$31/10</f>
        <v>366.2405306947461</v>
      </c>
      <c r="R56" s="166">
        <f>N56*労働力調査!$Z$32/10</f>
        <v>588.46150651796688</v>
      </c>
    </row>
    <row r="57" spans="1:18">
      <c r="A57" s="35">
        <v>45</v>
      </c>
      <c r="B57" s="36">
        <f t="shared" si="4"/>
        <v>2025</v>
      </c>
      <c r="C57" s="36">
        <f t="shared" si="5"/>
        <v>91125</v>
      </c>
      <c r="D57" s="36">
        <f t="shared" si="6"/>
        <v>4100625</v>
      </c>
      <c r="E57" s="37">
        <f t="shared" si="7"/>
        <v>184528125</v>
      </c>
      <c r="H57" s="42">
        <v>4476</v>
      </c>
      <c r="I57" s="43">
        <v>4851.7999999999993</v>
      </c>
      <c r="J57" s="44">
        <v>7234.4</v>
      </c>
      <c r="L57" s="93">
        <v>4398.903771635004</v>
      </c>
      <c r="M57" s="93">
        <v>4743.2591059381884</v>
      </c>
      <c r="N57" s="93">
        <v>7130.3863361621334</v>
      </c>
      <c r="P57" s="173">
        <f>L57*労働力調査!$AA$30/10</f>
        <v>339.88457270093591</v>
      </c>
      <c r="Q57" s="174">
        <f>M57*労働力調査!$AA$31/10</f>
        <v>372.30975854224425</v>
      </c>
      <c r="R57" s="175">
        <f>N57*労働力調査!$AA$32/10</f>
        <v>621.03670451158405</v>
      </c>
    </row>
    <row r="58" spans="1:18">
      <c r="A58" s="35">
        <v>46</v>
      </c>
      <c r="B58" s="36">
        <f t="shared" si="4"/>
        <v>2116</v>
      </c>
      <c r="C58" s="36">
        <f t="shared" si="5"/>
        <v>97336</v>
      </c>
      <c r="D58" s="36">
        <f t="shared" si="6"/>
        <v>4477456</v>
      </c>
      <c r="E58" s="37">
        <f t="shared" si="7"/>
        <v>205962976</v>
      </c>
      <c r="H58" s="35">
        <v>4476</v>
      </c>
      <c r="I58" s="36">
        <v>4851.7999999999993</v>
      </c>
      <c r="J58" s="37">
        <v>7234.4</v>
      </c>
      <c r="L58" s="93">
        <v>4454.7708982809791</v>
      </c>
      <c r="M58" s="93">
        <v>4820.4016009266779</v>
      </c>
      <c r="N58" s="93">
        <v>7342.1719403620227</v>
      </c>
      <c r="P58" s="164">
        <f>L58*労働力調査!$AA$30/10</f>
        <v>344.20118780639399</v>
      </c>
      <c r="Q58" s="165">
        <f>M58*労働力調査!$AA$31/10</f>
        <v>378.36485758723518</v>
      </c>
      <c r="R58" s="166">
        <f>N58*労働力調査!$AA$32/10</f>
        <v>639.48263822323304</v>
      </c>
    </row>
    <row r="59" spans="1:18">
      <c r="A59" s="35">
        <v>47</v>
      </c>
      <c r="B59" s="36">
        <f t="shared" si="4"/>
        <v>2209</v>
      </c>
      <c r="C59" s="36">
        <f t="shared" si="5"/>
        <v>103823</v>
      </c>
      <c r="D59" s="36">
        <f t="shared" si="6"/>
        <v>4879681</v>
      </c>
      <c r="E59" s="37">
        <f t="shared" si="7"/>
        <v>229345007</v>
      </c>
      <c r="H59" s="35">
        <v>4476</v>
      </c>
      <c r="I59" s="36">
        <v>4851.7999999999993</v>
      </c>
      <c r="J59" s="37">
        <v>7234.4</v>
      </c>
      <c r="L59" s="93">
        <v>4504.4000844985649</v>
      </c>
      <c r="M59" s="93">
        <v>4890.0921726745801</v>
      </c>
      <c r="N59" s="93">
        <v>7539.1032191509439</v>
      </c>
      <c r="P59" s="164">
        <f>L59*労働力調査!$AA$30/10</f>
        <v>348.03582380362332</v>
      </c>
      <c r="Q59" s="165">
        <f>M59*労働力調査!$AA$31/10</f>
        <v>383.83503734352331</v>
      </c>
      <c r="R59" s="166">
        <f>N59*労働力調査!$AA$32/10</f>
        <v>656.63480174262963</v>
      </c>
    </row>
    <row r="60" spans="1:18">
      <c r="A60" s="35">
        <v>48</v>
      </c>
      <c r="B60" s="36">
        <f t="shared" si="4"/>
        <v>2304</v>
      </c>
      <c r="C60" s="36">
        <f t="shared" si="5"/>
        <v>110592</v>
      </c>
      <c r="D60" s="36">
        <f t="shared" si="6"/>
        <v>5308416</v>
      </c>
      <c r="E60" s="37">
        <f t="shared" si="7"/>
        <v>254803968</v>
      </c>
      <c r="H60" s="35">
        <v>4476</v>
      </c>
      <c r="I60" s="36">
        <v>4851.7999999999993</v>
      </c>
      <c r="J60" s="37">
        <v>7234.4</v>
      </c>
      <c r="L60" s="93">
        <v>4546.6519845730527</v>
      </c>
      <c r="M60" s="93">
        <v>4950.5521699975143</v>
      </c>
      <c r="N60" s="93">
        <v>7716.2740848628746</v>
      </c>
      <c r="P60" s="164">
        <f>L60*労働力調査!$AA$30/10</f>
        <v>351.30044829830331</v>
      </c>
      <c r="Q60" s="165">
        <f>M60*労働力調査!$AA$31/10</f>
        <v>388.58068722307252</v>
      </c>
      <c r="R60" s="166">
        <f>N60*労働力調査!$AA$32/10</f>
        <v>672.06588855754467</v>
      </c>
    </row>
    <row r="61" spans="1:18" ht="19.5" thickBot="1">
      <c r="A61" s="35">
        <v>49</v>
      </c>
      <c r="B61" s="36">
        <f t="shared" si="4"/>
        <v>2401</v>
      </c>
      <c r="C61" s="36">
        <f t="shared" si="5"/>
        <v>117649</v>
      </c>
      <c r="D61" s="36">
        <f t="shared" si="6"/>
        <v>5764801</v>
      </c>
      <c r="E61" s="37">
        <f t="shared" si="7"/>
        <v>282475249</v>
      </c>
      <c r="H61" s="38">
        <v>4476</v>
      </c>
      <c r="I61" s="39">
        <v>4851.7999999999993</v>
      </c>
      <c r="J61" s="40">
        <v>7234.4</v>
      </c>
      <c r="L61" s="93">
        <v>4580.3325116501492</v>
      </c>
      <c r="M61" s="93">
        <v>5000.019645508437</v>
      </c>
      <c r="N61" s="93">
        <v>7868.8500170235347</v>
      </c>
      <c r="P61" s="167">
        <f>L61*労働力調査!$AA$30/10</f>
        <v>353.90279928123613</v>
      </c>
      <c r="Q61" s="168">
        <f>M61*労働力調査!$AA$31/10</f>
        <v>392.46350775887441</v>
      </c>
      <c r="R61" s="169">
        <f>N61*労働力調査!$AA$32/10</f>
        <v>685.35482545795946</v>
      </c>
    </row>
    <row r="62" spans="1:18">
      <c r="A62" s="35">
        <v>50</v>
      </c>
      <c r="B62" s="36">
        <f t="shared" si="4"/>
        <v>2500</v>
      </c>
      <c r="C62" s="36">
        <f t="shared" si="5"/>
        <v>125000</v>
      </c>
      <c r="D62" s="36">
        <f t="shared" si="6"/>
        <v>6250000</v>
      </c>
      <c r="E62" s="37">
        <f t="shared" si="7"/>
        <v>312500000</v>
      </c>
      <c r="H62" s="42">
        <v>4589.2000000000007</v>
      </c>
      <c r="I62" s="43">
        <v>5089.5</v>
      </c>
      <c r="J62" s="44">
        <v>8316.7000000000007</v>
      </c>
      <c r="L62" s="93">
        <v>4604.1968812591349</v>
      </c>
      <c r="M62" s="93">
        <v>5036.7784084002487</v>
      </c>
      <c r="N62" s="93">
        <v>7992.1696466917056</v>
      </c>
      <c r="P62" s="164">
        <f>L62*労働力調査!$AB$30/10</f>
        <v>347.97492219529738</v>
      </c>
      <c r="Q62" s="165">
        <f>M62*労働力調査!$AB$31/10</f>
        <v>386.71185352833663</v>
      </c>
      <c r="R62" s="166">
        <f>N62*労働力調査!$AB$32/10</f>
        <v>680.88845507670271</v>
      </c>
    </row>
    <row r="63" spans="1:18">
      <c r="A63" s="35">
        <v>51</v>
      </c>
      <c r="B63" s="36">
        <f t="shared" ref="B63:B77" si="8">A63^2</f>
        <v>2601</v>
      </c>
      <c r="C63" s="36">
        <f t="shared" ref="C63:C77" si="9">A63^3</f>
        <v>132651</v>
      </c>
      <c r="D63" s="36">
        <f t="shared" si="6"/>
        <v>6765201</v>
      </c>
      <c r="E63" s="37">
        <f t="shared" si="7"/>
        <v>345025251</v>
      </c>
      <c r="H63" s="35">
        <v>4589.2000000000007</v>
      </c>
      <c r="I63" s="36">
        <v>5089.5</v>
      </c>
      <c r="J63" s="37">
        <v>8316.7000000000007</v>
      </c>
      <c r="L63" s="93">
        <v>4616.9536548362994</v>
      </c>
      <c r="M63" s="93">
        <v>5059.1870772286202</v>
      </c>
      <c r="N63" s="93">
        <v>8081.8463408037205</v>
      </c>
      <c r="P63" s="164">
        <f>L63*労働力調査!$AB$30/10</f>
        <v>348.93905066492164</v>
      </c>
      <c r="Q63" s="165">
        <f>M63*労働力調査!$AB$31/10</f>
        <v>388.43233776549698</v>
      </c>
      <c r="R63" s="166">
        <f>N63*労働力調査!$AB$32/10</f>
        <v>688.52841123498956</v>
      </c>
    </row>
    <row r="64" spans="1:18">
      <c r="A64" s="35">
        <v>52</v>
      </c>
      <c r="B64" s="36">
        <f t="shared" si="8"/>
        <v>2704</v>
      </c>
      <c r="C64" s="36">
        <f t="shared" si="9"/>
        <v>140608</v>
      </c>
      <c r="D64" s="36">
        <f t="shared" si="6"/>
        <v>7311616</v>
      </c>
      <c r="E64" s="37">
        <f t="shared" si="7"/>
        <v>380204032</v>
      </c>
      <c r="H64" s="35">
        <v>4589.2000000000007</v>
      </c>
      <c r="I64" s="36">
        <v>5089.5</v>
      </c>
      <c r="J64" s="37">
        <v>8316.7000000000007</v>
      </c>
      <c r="L64" s="93">
        <v>4617.268783248297</v>
      </c>
      <c r="M64" s="93">
        <v>5065.7081326944754</v>
      </c>
      <c r="N64" s="93">
        <v>8133.8697865193826</v>
      </c>
      <c r="P64" s="164">
        <f>L64*労働力調査!$AB$30/10</f>
        <v>348.96286736682953</v>
      </c>
      <c r="Q64" s="165">
        <f>M64*労働力調査!$AB$31/10</f>
        <v>388.93300887740378</v>
      </c>
      <c r="R64" s="166">
        <f>N64*労働力調査!$AB$32/10</f>
        <v>692.96051980462767</v>
      </c>
    </row>
    <row r="65" spans="1:18">
      <c r="A65" s="35">
        <v>53</v>
      </c>
      <c r="B65" s="36">
        <f t="shared" si="8"/>
        <v>2809</v>
      </c>
      <c r="C65" s="36">
        <f t="shared" si="9"/>
        <v>148877</v>
      </c>
      <c r="D65" s="36">
        <f t="shared" si="6"/>
        <v>7890481</v>
      </c>
      <c r="E65" s="37">
        <f t="shared" si="7"/>
        <v>418195493</v>
      </c>
      <c r="H65" s="35">
        <v>4589.2000000000007</v>
      </c>
      <c r="I65" s="36">
        <v>5089.5</v>
      </c>
      <c r="J65" s="37">
        <v>8316.7000000000007</v>
      </c>
      <c r="L65" s="93">
        <v>4603.7696503154148</v>
      </c>
      <c r="M65" s="93">
        <v>5054.9369704263372</v>
      </c>
      <c r="N65" s="93">
        <v>8144.707575563516</v>
      </c>
      <c r="P65" s="164">
        <f>L65*労働力調査!$AB$30/10</f>
        <v>347.94263303429182</v>
      </c>
      <c r="Q65" s="165">
        <f>M65*労働力調査!$AB$31/10</f>
        <v>388.10602468480573</v>
      </c>
      <c r="R65" s="166">
        <f>N65*労働力調査!$AB$32/10</f>
        <v>693.88383922412493</v>
      </c>
    </row>
    <row r="66" spans="1:18" ht="19.5" thickBot="1">
      <c r="A66" s="35">
        <v>54</v>
      </c>
      <c r="B66" s="36">
        <f t="shared" si="8"/>
        <v>2916</v>
      </c>
      <c r="C66" s="36">
        <f t="shared" si="9"/>
        <v>157464</v>
      </c>
      <c r="D66" s="36">
        <f t="shared" si="6"/>
        <v>8503056</v>
      </c>
      <c r="E66" s="37">
        <f t="shared" si="7"/>
        <v>459165024</v>
      </c>
      <c r="H66" s="38">
        <v>4589.2000000000007</v>
      </c>
      <c r="I66" s="39">
        <v>5089.5</v>
      </c>
      <c r="J66" s="40">
        <v>8316.7000000000007</v>
      </c>
      <c r="L66" s="93">
        <v>4575.0491163349216</v>
      </c>
      <c r="M66" s="93">
        <v>5025.6309537635534</v>
      </c>
      <c r="N66" s="93">
        <v>8111.4067885732511</v>
      </c>
      <c r="P66" s="164">
        <f>L66*労働力調査!$AB$30/10</f>
        <v>345.7719991897772</v>
      </c>
      <c r="Q66" s="165">
        <f>M66*労働力調査!$AB$31/10</f>
        <v>385.85597850364036</v>
      </c>
      <c r="R66" s="166">
        <f>N66*労働力調査!$AB$32/10</f>
        <v>691.04679716808891</v>
      </c>
    </row>
    <row r="67" spans="1:18">
      <c r="A67" s="35">
        <v>55</v>
      </c>
      <c r="B67" s="36">
        <f t="shared" si="8"/>
        <v>3025</v>
      </c>
      <c r="C67" s="36">
        <f t="shared" si="9"/>
        <v>166375</v>
      </c>
      <c r="D67" s="36">
        <f t="shared" si="6"/>
        <v>9150625</v>
      </c>
      <c r="E67" s="37">
        <f t="shared" si="7"/>
        <v>503284375</v>
      </c>
      <c r="H67" s="42">
        <v>4604</v>
      </c>
      <c r="I67" s="43">
        <v>5004.7999999999993</v>
      </c>
      <c r="J67" s="44">
        <v>8107.8</v>
      </c>
      <c r="L67" s="93">
        <v>4529.6695616045727</v>
      </c>
      <c r="M67" s="93">
        <v>4976.7384665383433</v>
      </c>
      <c r="N67" s="93">
        <v>8031.6955794370151</v>
      </c>
      <c r="P67" s="173">
        <f>L67*労働力調査!$AC$30/10</f>
        <v>321.76512871940247</v>
      </c>
      <c r="Q67" s="174">
        <f>M67*労働力調査!$AC$31/10</f>
        <v>351.58819266091552</v>
      </c>
      <c r="R67" s="175">
        <f>N67*労働力調査!$AC$32/10</f>
        <v>659.21861542894476</v>
      </c>
    </row>
    <row r="68" spans="1:18">
      <c r="A68" s="35">
        <v>56</v>
      </c>
      <c r="B68" s="36">
        <f t="shared" si="8"/>
        <v>3136</v>
      </c>
      <c r="C68" s="36">
        <f t="shared" si="9"/>
        <v>175616</v>
      </c>
      <c r="D68" s="36">
        <f t="shared" si="6"/>
        <v>9834496</v>
      </c>
      <c r="E68" s="37">
        <f t="shared" si="7"/>
        <v>550731776</v>
      </c>
      <c r="H68" s="35">
        <v>4604</v>
      </c>
      <c r="I68" s="36">
        <v>5004.7999999999993</v>
      </c>
      <c r="J68" s="37">
        <v>8107.8</v>
      </c>
      <c r="L68" s="93">
        <v>4466.1669299456044</v>
      </c>
      <c r="M68" s="93">
        <v>4907.4279658587475</v>
      </c>
      <c r="N68" s="93">
        <v>7904.0847596445819</v>
      </c>
      <c r="P68" s="164">
        <f>L68*労働力調査!$AC$30/10</f>
        <v>317.25421855876573</v>
      </c>
      <c r="Q68" s="165">
        <f>M68*労働力調査!$AC$31/10</f>
        <v>346.69166176418298</v>
      </c>
      <c r="R68" s="166">
        <f>N68*労働力調査!$AC$32/10</f>
        <v>648.74468410207828</v>
      </c>
    </row>
    <row r="69" spans="1:18">
      <c r="A69" s="35">
        <v>57</v>
      </c>
      <c r="B69" s="36">
        <f t="shared" si="8"/>
        <v>3249</v>
      </c>
      <c r="C69" s="36">
        <f t="shared" si="9"/>
        <v>185193</v>
      </c>
      <c r="D69" s="36">
        <f t="shared" si="6"/>
        <v>10556001</v>
      </c>
      <c r="E69" s="37">
        <f t="shared" si="7"/>
        <v>601692057</v>
      </c>
      <c r="H69" s="35">
        <v>4604</v>
      </c>
      <c r="I69" s="36">
        <v>5004.7999999999993</v>
      </c>
      <c r="J69" s="37">
        <v>8107.8</v>
      </c>
      <c r="L69" s="93">
        <v>4383.0547722264273</v>
      </c>
      <c r="M69" s="93">
        <v>4817.1170348911255</v>
      </c>
      <c r="N69" s="93">
        <v>7727.9693826266448</v>
      </c>
      <c r="P69" s="164">
        <f>L69*労働力調査!$AC$30/10</f>
        <v>311.3503454918781</v>
      </c>
      <c r="Q69" s="165">
        <f>M69*労働力調査!$AC$31/10</f>
        <v>340.31152802600872</v>
      </c>
      <c r="R69" s="166">
        <f>N69*労働力調査!$AC$32/10</f>
        <v>634.28963736316177</v>
      </c>
    </row>
    <row r="70" spans="1:18">
      <c r="A70" s="35">
        <v>58</v>
      </c>
      <c r="B70" s="36">
        <f t="shared" si="8"/>
        <v>3364</v>
      </c>
      <c r="C70" s="36">
        <f t="shared" si="9"/>
        <v>195112</v>
      </c>
      <c r="D70" s="36">
        <f t="shared" si="6"/>
        <v>11316496</v>
      </c>
      <c r="E70" s="37">
        <f t="shared" si="7"/>
        <v>656356768</v>
      </c>
      <c r="H70" s="35">
        <v>4604</v>
      </c>
      <c r="I70" s="36">
        <v>5004.7999999999993</v>
      </c>
      <c r="J70" s="37">
        <v>8107.8</v>
      </c>
      <c r="L70" s="93">
        <v>4278.8282898857724</v>
      </c>
      <c r="M70" s="93">
        <v>4705.5014356429747</v>
      </c>
      <c r="N70" s="93">
        <v>7503.7303280999186</v>
      </c>
      <c r="P70" s="164">
        <f>L70*労働力調査!$AC$30/10</f>
        <v>303.94661613586038</v>
      </c>
      <c r="Q70" s="165">
        <f>M70*労働力調査!$AC$31/10</f>
        <v>332.42629815582865</v>
      </c>
      <c r="R70" s="166">
        <f>N70*労働力調査!$AC$32/10</f>
        <v>615.88473673063982</v>
      </c>
    </row>
    <row r="71" spans="1:18" ht="19.5" thickBot="1">
      <c r="A71" s="35">
        <v>59</v>
      </c>
      <c r="B71" s="36">
        <f t="shared" si="8"/>
        <v>3481</v>
      </c>
      <c r="C71" s="36">
        <f t="shared" si="9"/>
        <v>205379</v>
      </c>
      <c r="D71" s="36">
        <f t="shared" si="6"/>
        <v>12117361</v>
      </c>
      <c r="E71" s="37">
        <f t="shared" si="7"/>
        <v>714924299</v>
      </c>
      <c r="H71" s="38">
        <v>4604</v>
      </c>
      <c r="I71" s="39">
        <v>5004.7999999999993</v>
      </c>
      <c r="J71" s="40">
        <v>8107.8</v>
      </c>
      <c r="L71" s="93">
        <v>4151.968378456022</v>
      </c>
      <c r="M71" s="93">
        <v>4572.5841617449187</v>
      </c>
      <c r="N71" s="93">
        <v>7232.8358864150941</v>
      </c>
      <c r="P71" s="167">
        <f>L71*労働力調査!$AC$30/10</f>
        <v>294.93512088761406</v>
      </c>
      <c r="Q71" s="168">
        <f>M71*労働力調査!$AC$31/10</f>
        <v>323.03618364259029</v>
      </c>
      <c r="R71" s="169">
        <f>N71*労働力調査!$AC$32/10</f>
        <v>593.6504952795483</v>
      </c>
    </row>
    <row r="72" spans="1:18">
      <c r="A72" s="35">
        <v>60</v>
      </c>
      <c r="B72" s="36">
        <f t="shared" si="8"/>
        <v>3600</v>
      </c>
      <c r="C72" s="36">
        <f t="shared" si="9"/>
        <v>216000</v>
      </c>
      <c r="D72" s="36">
        <f t="shared" si="6"/>
        <v>12960000</v>
      </c>
      <c r="E72" s="37">
        <f t="shared" si="7"/>
        <v>777600000</v>
      </c>
      <c r="H72" s="42">
        <v>3384.8</v>
      </c>
      <c r="I72" s="43">
        <v>3824.7999999999997</v>
      </c>
      <c r="J72" s="44">
        <v>5692.5999999999995</v>
      </c>
      <c r="L72" s="93">
        <v>4000.9456710865998</v>
      </c>
      <c r="M72" s="93">
        <v>4418.7044912347046</v>
      </c>
      <c r="N72" s="93">
        <v>6917.9433428937336</v>
      </c>
      <c r="P72" s="164">
        <f>L72*労働力調査!$AD$30/10</f>
        <v>232.81275292839828</v>
      </c>
      <c r="Q72" s="165">
        <f>M72*労働力調査!$AD$31/10</f>
        <v>255.71492657899051</v>
      </c>
      <c r="R72" s="166">
        <f>N72*労働力調査!$AD$32/10</f>
        <v>465.12628434576663</v>
      </c>
    </row>
    <row r="73" spans="1:18">
      <c r="A73" s="35">
        <v>61</v>
      </c>
      <c r="B73" s="36">
        <f t="shared" si="8"/>
        <v>3721</v>
      </c>
      <c r="C73" s="36">
        <f t="shared" si="9"/>
        <v>226981</v>
      </c>
      <c r="D73" s="36">
        <f t="shared" si="6"/>
        <v>13845841</v>
      </c>
      <c r="E73" s="37">
        <f t="shared" si="7"/>
        <v>844596301</v>
      </c>
      <c r="H73" s="35">
        <v>3384.8</v>
      </c>
      <c r="I73" s="36">
        <v>3824.7999999999997</v>
      </c>
      <c r="J73" s="37">
        <v>5692.5999999999995</v>
      </c>
      <c r="L73" s="93">
        <v>3824.2245820673852</v>
      </c>
      <c r="M73" s="93">
        <v>4244.567039337795</v>
      </c>
      <c r="N73" s="93">
        <v>6563.0005621773889</v>
      </c>
      <c r="P73" s="164">
        <f>L73*労働力調査!$AD$30/10</f>
        <v>222.52945327442072</v>
      </c>
      <c r="Q73" s="165">
        <f>M73*労働力調査!$AD$31/10</f>
        <v>245.63741498825092</v>
      </c>
      <c r="R73" s="166">
        <f>N73*労働力調査!$AD$32/10</f>
        <v>441.26179043956324</v>
      </c>
    </row>
    <row r="74" spans="1:18">
      <c r="A74" s="35">
        <v>62</v>
      </c>
      <c r="B74" s="36">
        <f t="shared" si="8"/>
        <v>3844</v>
      </c>
      <c r="C74" s="36">
        <f t="shared" si="9"/>
        <v>238328</v>
      </c>
      <c r="D74" s="36">
        <f t="shared" si="6"/>
        <v>14776336</v>
      </c>
      <c r="E74" s="37">
        <f t="shared" si="7"/>
        <v>916132832</v>
      </c>
      <c r="H74" s="35">
        <v>3384.8</v>
      </c>
      <c r="I74" s="36">
        <v>3824.7999999999997</v>
      </c>
      <c r="J74" s="37">
        <v>5692.5999999999995</v>
      </c>
      <c r="L74" s="93">
        <v>3620.2673503518563</v>
      </c>
      <c r="M74" s="93">
        <v>4051.2708112524997</v>
      </c>
      <c r="N74" s="93">
        <v>6173.3475725704338</v>
      </c>
      <c r="P74" s="164">
        <f>L74*労働力調査!$AD$30/10</f>
        <v>210.66129796841489</v>
      </c>
      <c r="Q74" s="165">
        <f>M74*労働力調査!$AD$31/10</f>
        <v>234.45116551832649</v>
      </c>
      <c r="R74" s="166">
        <f>N74*労働力調査!$AD$32/10</f>
        <v>415.06356384866848</v>
      </c>
    </row>
    <row r="75" spans="1:18">
      <c r="A75" s="35">
        <v>63</v>
      </c>
      <c r="B75" s="36">
        <f t="shared" si="8"/>
        <v>3969</v>
      </c>
      <c r="C75" s="36">
        <f t="shared" si="9"/>
        <v>250047</v>
      </c>
      <c r="D75" s="36">
        <f t="shared" si="6"/>
        <v>15752961</v>
      </c>
      <c r="E75" s="37">
        <f t="shared" si="7"/>
        <v>992436543</v>
      </c>
      <c r="H75" s="35">
        <v>3384.8</v>
      </c>
      <c r="I75" s="36">
        <v>3824.7999999999997</v>
      </c>
      <c r="J75" s="37">
        <v>5692.5999999999995</v>
      </c>
      <c r="L75" s="93">
        <v>3387.5380830805734</v>
      </c>
      <c r="M75" s="93">
        <v>3840.3382549302769</v>
      </c>
      <c r="N75" s="93">
        <v>5755.8181503870292</v>
      </c>
      <c r="P75" s="164">
        <f>L75*労働力調査!$AD$30/10</f>
        <v>197.11891427848059</v>
      </c>
      <c r="Q75" s="165">
        <f>M75*労働力調査!$AD$31/10</f>
        <v>222.24428378182364</v>
      </c>
      <c r="R75" s="166">
        <f>N75*労働力調査!$AD$32/10</f>
        <v>386.99107190715915</v>
      </c>
    </row>
    <row r="76" spans="1:18" ht="19.5" thickBot="1">
      <c r="A76" s="35">
        <v>64</v>
      </c>
      <c r="B76" s="36">
        <f t="shared" si="8"/>
        <v>4096</v>
      </c>
      <c r="C76" s="36">
        <f t="shared" si="9"/>
        <v>262144</v>
      </c>
      <c r="D76" s="36">
        <f t="shared" si="6"/>
        <v>16777216</v>
      </c>
      <c r="E76" s="37">
        <f t="shared" si="7"/>
        <v>1073741824</v>
      </c>
      <c r="H76" s="38">
        <v>3384.8</v>
      </c>
      <c r="I76" s="39">
        <v>3824.7999999999997</v>
      </c>
      <c r="J76" s="40">
        <v>5692.5999999999995</v>
      </c>
      <c r="L76" s="93">
        <v>3124.5067991045653</v>
      </c>
      <c r="M76" s="93">
        <v>3613.7443138590024</v>
      </c>
      <c r="N76" s="93">
        <v>5318.8414042863296</v>
      </c>
      <c r="P76" s="164">
        <f>L76*労働力調査!$AD$30/10</f>
        <v>181.81327347178734</v>
      </c>
      <c r="Q76" s="165">
        <f>M76*労働力調査!$AD$31/10</f>
        <v>209.13106176862357</v>
      </c>
      <c r="R76" s="166">
        <f>N76*労働力調査!$AD$32/10</f>
        <v>357.61104374198146</v>
      </c>
    </row>
    <row r="77" spans="1:18" ht="19.5" thickBot="1">
      <c r="A77" s="35">
        <v>65</v>
      </c>
      <c r="B77" s="36">
        <f t="shared" si="8"/>
        <v>4225</v>
      </c>
      <c r="C77" s="36">
        <f t="shared" si="9"/>
        <v>274625</v>
      </c>
      <c r="D77" s="36">
        <f t="shared" si="6"/>
        <v>17850625</v>
      </c>
      <c r="E77" s="37">
        <f t="shared" si="7"/>
        <v>1160290625</v>
      </c>
      <c r="H77" s="42">
        <v>2907.3</v>
      </c>
      <c r="I77" s="43">
        <v>3496.8999999999996</v>
      </c>
      <c r="J77" s="44">
        <v>5194.5</v>
      </c>
      <c r="L77" s="93">
        <v>2829.6534725084275</v>
      </c>
      <c r="M77" s="93">
        <v>3373.9454798471415</v>
      </c>
      <c r="N77" s="93">
        <v>4872.5433596279472</v>
      </c>
      <c r="P77" s="170">
        <f>L77*労働力調査!$AD$30/10</f>
        <v>164.65592610488352</v>
      </c>
      <c r="Q77" s="171">
        <f>M77*労働力調査!$AD$31/10</f>
        <v>195.25365916007391</v>
      </c>
      <c r="R77" s="172">
        <f>N77*労働力調査!$AD$32/10</f>
        <v>327.60430027306154</v>
      </c>
    </row>
  </sheetData>
  <mergeCells count="4">
    <mergeCell ref="B3:N3"/>
    <mergeCell ref="B9:N9"/>
    <mergeCell ref="B15:N15"/>
    <mergeCell ref="B21:N21"/>
  </mergeCells>
  <phoneticPr fontId="1"/>
  <hyperlinks>
    <hyperlink ref="A1" r:id="rId1" xr:uid="{2F4CE997-9619-4E18-A922-8136B7E1E5C4}"/>
  </hyperlinks>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F4456-258C-48C6-A84E-56A343FEB96D}">
  <sheetPr>
    <tabColor rgb="FF0070C0"/>
  </sheetPr>
  <dimension ref="A1:EW62"/>
  <sheetViews>
    <sheetView workbookViewId="0">
      <selection activeCell="EQ24" sqref="EQ24"/>
    </sheetView>
  </sheetViews>
  <sheetFormatPr defaultColWidth="3.75" defaultRowHeight="18.75"/>
  <cols>
    <col min="1" max="1" width="19.5" style="13" customWidth="1"/>
    <col min="2" max="2" width="6.75" style="13" customWidth="1"/>
    <col min="3" max="3" width="3.75" style="13"/>
    <col min="4" max="4" width="4.5" style="13" bestFit="1" customWidth="1"/>
    <col min="5" max="5" width="3.75" style="13" customWidth="1"/>
    <col min="6" max="47" width="3.75" style="13" hidden="1" customWidth="1"/>
    <col min="48" max="48" width="3.75" style="13" customWidth="1"/>
    <col min="49" max="49" width="3.75" style="13"/>
    <col min="50" max="50" width="6" style="13" customWidth="1"/>
    <col min="51" max="51" width="8" style="13" bestFit="1" customWidth="1"/>
    <col min="52" max="52" width="2.375" style="13" customWidth="1"/>
    <col min="53" max="53" width="4.5" style="13" bestFit="1" customWidth="1"/>
    <col min="54" max="54" width="3.75" style="13"/>
    <col min="55" max="94" width="0" style="13" hidden="1" customWidth="1"/>
    <col min="95" max="97" width="3.75" style="13"/>
    <col min="98" max="98" width="6.625" style="13" customWidth="1"/>
    <col min="99" max="99" width="2" style="13" customWidth="1"/>
    <col min="100" max="100" width="5.625" style="13" customWidth="1"/>
    <col min="101" max="101" width="3.75" style="13"/>
    <col min="102" max="136" width="0" style="13" hidden="1" customWidth="1"/>
    <col min="137" max="137" width="0" hidden="1" customWidth="1"/>
    <col min="138" max="139" width="0" style="13" hidden="1" customWidth="1"/>
    <col min="140" max="142" width="3.75" style="13"/>
    <col min="143" max="143" width="1.875" style="13" customWidth="1"/>
    <col min="144" max="144" width="6.5" style="13" customWidth="1"/>
    <col min="145" max="145" width="7.75" style="28" customWidth="1"/>
    <col min="146" max="146" width="3.75" style="13"/>
    <col min="147" max="147" width="10.875" style="13" customWidth="1"/>
    <col min="148" max="148" width="9.875" style="13" customWidth="1"/>
    <col min="149" max="149" width="10.25" style="13" customWidth="1"/>
    <col min="150" max="150" width="10.125" style="13" customWidth="1"/>
    <col min="151" max="151" width="9.25" style="13" customWidth="1"/>
    <col min="152" max="152" width="10.5" style="13" customWidth="1"/>
    <col min="153" max="153" width="3.75" style="13"/>
    <col min="154" max="154" width="11.375" style="13" customWidth="1"/>
    <col min="155" max="16384" width="3.75" style="13"/>
  </cols>
  <sheetData>
    <row r="1" spans="1:153">
      <c r="A1" s="18" t="s">
        <v>280</v>
      </c>
      <c r="B1" s="18" t="s">
        <v>217</v>
      </c>
      <c r="D1" s="18" t="s">
        <v>591</v>
      </c>
      <c r="EO1" s="28" t="s">
        <v>271</v>
      </c>
      <c r="EQ1" s="13" t="s">
        <v>313</v>
      </c>
    </row>
    <row r="2" spans="1:153">
      <c r="A2" s="18" t="s">
        <v>623</v>
      </c>
      <c r="B2" s="21">
        <f>C2</f>
        <v>9.3000000000000007</v>
      </c>
      <c r="C2" s="13">
        <v>9.3000000000000007</v>
      </c>
      <c r="EO2" s="93" t="s">
        <v>4</v>
      </c>
      <c r="EQ2" s="13">
        <f>-苅谷・文科省・中室データ!H7</f>
        <v>-85.285464000000005</v>
      </c>
    </row>
    <row r="3" spans="1:153">
      <c r="A3" s="18" t="s">
        <v>622</v>
      </c>
      <c r="B3" s="18">
        <f>B2*3/12*2/3</f>
        <v>1.55</v>
      </c>
      <c r="EO3" s="93" t="s">
        <v>5</v>
      </c>
      <c r="EQ3" s="13">
        <f>-苅谷・文科省・中室データ!H8</f>
        <v>-905.74549400000001</v>
      </c>
      <c r="ER3" s="28"/>
    </row>
    <row r="4" spans="1:153">
      <c r="A4" s="22" t="s">
        <v>674</v>
      </c>
      <c r="B4" s="18" t="s">
        <v>675</v>
      </c>
      <c r="EO4" s="93" t="s">
        <v>6</v>
      </c>
      <c r="EQ4" s="13">
        <f>-苅谷・文科省・中室データ!H9</f>
        <v>-132.24309500000001</v>
      </c>
    </row>
    <row r="5" spans="1:153">
      <c r="A5" s="18" t="s">
        <v>635</v>
      </c>
      <c r="ET5" s="104" t="s">
        <v>279</v>
      </c>
      <c r="EU5" s="28"/>
      <c r="EV5" s="28"/>
      <c r="EW5" s="28"/>
    </row>
    <row r="6" spans="1:153" ht="18">
      <c r="A6" s="18"/>
      <c r="B6" s="18"/>
      <c r="D6" s="18" t="s">
        <v>275</v>
      </c>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54" t="s">
        <v>276</v>
      </c>
      <c r="AZ6" s="18"/>
      <c r="BA6" s="18" t="s">
        <v>277</v>
      </c>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54" t="s">
        <v>276</v>
      </c>
      <c r="CU6" s="18"/>
      <c r="CV6" s="18" t="s">
        <v>278</v>
      </c>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9"/>
      <c r="EH6" s="18"/>
      <c r="EI6" s="18"/>
      <c r="EJ6" s="18"/>
      <c r="EK6" s="18"/>
      <c r="EL6" s="18"/>
      <c r="EM6" s="18"/>
      <c r="EN6" s="155" t="s">
        <v>276</v>
      </c>
      <c r="EO6" s="104"/>
      <c r="EP6" s="18"/>
      <c r="EQ6" s="18" t="s">
        <v>283</v>
      </c>
      <c r="ER6" s="18" t="s">
        <v>291</v>
      </c>
      <c r="ES6" s="18" t="s">
        <v>292</v>
      </c>
      <c r="ET6" s="104" t="s">
        <v>268</v>
      </c>
      <c r="EU6" s="104" t="s">
        <v>270</v>
      </c>
      <c r="EV6" s="104" t="s">
        <v>281</v>
      </c>
      <c r="EW6" s="28"/>
    </row>
    <row r="7" spans="1:153">
      <c r="D7" s="18" t="s">
        <v>274</v>
      </c>
      <c r="E7" s="14"/>
      <c r="F7" s="14"/>
      <c r="G7" s="14"/>
      <c r="H7" s="14"/>
      <c r="I7" s="14"/>
      <c r="J7" s="14"/>
      <c r="K7" s="14"/>
      <c r="L7" s="14"/>
      <c r="M7" s="14"/>
      <c r="N7" s="14"/>
      <c r="O7" s="14"/>
      <c r="P7" s="14"/>
      <c r="Q7" s="14"/>
      <c r="R7" s="14"/>
      <c r="S7" s="14"/>
      <c r="T7" s="14"/>
      <c r="U7" s="14"/>
      <c r="V7" s="14"/>
      <c r="W7" s="14"/>
      <c r="X7" s="14"/>
      <c r="Y7" s="14"/>
      <c r="AY7" s="153">
        <f>苅谷・文科省・中室データ!F6</f>
        <v>411998.15</v>
      </c>
      <c r="AZ7" s="14"/>
      <c r="BA7" s="18" t="s">
        <v>274</v>
      </c>
      <c r="CT7" s="153">
        <f>苅谷・文科省・中室データ!F7</f>
        <v>54367</v>
      </c>
      <c r="CV7" s="18" t="s">
        <v>274</v>
      </c>
      <c r="EN7" s="156">
        <f>苅谷・文科省・中室データ!F10</f>
        <v>601058</v>
      </c>
      <c r="EO7" s="28" t="s">
        <v>269</v>
      </c>
      <c r="EQ7" s="13" t="s">
        <v>269</v>
      </c>
      <c r="ER7" s="13" t="s">
        <v>269</v>
      </c>
      <c r="ES7" s="13" t="s">
        <v>273</v>
      </c>
      <c r="ET7" s="28">
        <f>SUM(ES9:ES56)</f>
        <v>1.2015016181976534E-7</v>
      </c>
      <c r="EU7" s="28">
        <v>0.97880175129440772</v>
      </c>
      <c r="EV7" s="157">
        <f>1/EU7-1</f>
        <v>2.1657346523500598E-2</v>
      </c>
      <c r="EW7" s="28"/>
    </row>
    <row r="8" spans="1:153" ht="15.75">
      <c r="C8" s="13" t="s">
        <v>220</v>
      </c>
      <c r="D8" s="13" t="s">
        <v>220</v>
      </c>
      <c r="E8" s="13" t="s">
        <v>221</v>
      </c>
      <c r="F8" s="13" t="s">
        <v>222</v>
      </c>
      <c r="G8" s="13" t="s">
        <v>223</v>
      </c>
      <c r="H8" s="13" t="s">
        <v>224</v>
      </c>
      <c r="I8" s="13" t="s">
        <v>225</v>
      </c>
      <c r="J8" s="13" t="s">
        <v>226</v>
      </c>
      <c r="K8" s="13" t="s">
        <v>227</v>
      </c>
      <c r="L8" s="13" t="s">
        <v>228</v>
      </c>
      <c r="M8" s="13" t="s">
        <v>229</v>
      </c>
      <c r="N8" s="13" t="s">
        <v>230</v>
      </c>
      <c r="O8" s="13" t="s">
        <v>231</v>
      </c>
      <c r="P8" s="13" t="s">
        <v>232</v>
      </c>
      <c r="Q8" s="13" t="s">
        <v>233</v>
      </c>
      <c r="R8" s="13" t="s">
        <v>234</v>
      </c>
      <c r="S8" s="13" t="s">
        <v>235</v>
      </c>
      <c r="T8" s="13" t="s">
        <v>236</v>
      </c>
      <c r="U8" s="13" t="s">
        <v>237</v>
      </c>
      <c r="V8" s="13" t="s">
        <v>238</v>
      </c>
      <c r="W8" s="13" t="s">
        <v>239</v>
      </c>
      <c r="X8" s="13" t="s">
        <v>240</v>
      </c>
      <c r="Y8" s="13" t="s">
        <v>241</v>
      </c>
      <c r="Z8" s="13" t="s">
        <v>242</v>
      </c>
      <c r="AA8" s="13" t="s">
        <v>243</v>
      </c>
      <c r="AB8" s="13" t="s">
        <v>244</v>
      </c>
      <c r="AC8" s="13" t="s">
        <v>245</v>
      </c>
      <c r="AD8" s="13" t="s">
        <v>246</v>
      </c>
      <c r="AE8" s="13" t="s">
        <v>247</v>
      </c>
      <c r="AF8" s="13" t="s">
        <v>248</v>
      </c>
      <c r="AG8" s="13" t="s">
        <v>249</v>
      </c>
      <c r="AH8" s="13" t="s">
        <v>250</v>
      </c>
      <c r="AI8" s="13" t="s">
        <v>251</v>
      </c>
      <c r="AJ8" s="13" t="s">
        <v>252</v>
      </c>
      <c r="AK8" s="13" t="s">
        <v>253</v>
      </c>
      <c r="AL8" s="13" t="s">
        <v>254</v>
      </c>
      <c r="AM8" s="13" t="s">
        <v>255</v>
      </c>
      <c r="AN8" s="13" t="s">
        <v>256</v>
      </c>
      <c r="AO8" s="13" t="s">
        <v>257</v>
      </c>
      <c r="AP8" s="13" t="s">
        <v>258</v>
      </c>
      <c r="AQ8" s="13" t="s">
        <v>259</v>
      </c>
      <c r="AR8" s="13" t="s">
        <v>260</v>
      </c>
      <c r="AS8" s="13" t="s">
        <v>261</v>
      </c>
      <c r="AT8" s="13" t="s">
        <v>262</v>
      </c>
      <c r="AU8" s="13" t="s">
        <v>263</v>
      </c>
      <c r="AV8" s="13" t="s">
        <v>264</v>
      </c>
      <c r="AW8" s="13" t="s">
        <v>265</v>
      </c>
      <c r="AX8" s="13" t="s">
        <v>266</v>
      </c>
      <c r="AY8" s="18" t="s">
        <v>218</v>
      </c>
      <c r="BA8" s="13" t="s">
        <v>222</v>
      </c>
      <c r="BB8" s="13" t="s">
        <v>223</v>
      </c>
      <c r="BC8" s="13" t="s">
        <v>224</v>
      </c>
      <c r="BD8" s="13" t="s">
        <v>225</v>
      </c>
      <c r="BE8" s="13" t="s">
        <v>226</v>
      </c>
      <c r="BF8" s="13" t="s">
        <v>227</v>
      </c>
      <c r="BG8" s="13" t="s">
        <v>228</v>
      </c>
      <c r="BH8" s="13" t="s">
        <v>229</v>
      </c>
      <c r="BI8" s="13" t="s">
        <v>230</v>
      </c>
      <c r="BJ8" s="13" t="s">
        <v>231</v>
      </c>
      <c r="BK8" s="13" t="s">
        <v>232</v>
      </c>
      <c r="BL8" s="13" t="s">
        <v>233</v>
      </c>
      <c r="BM8" s="13" t="s">
        <v>234</v>
      </c>
      <c r="BN8" s="13" t="s">
        <v>235</v>
      </c>
      <c r="BO8" s="13" t="s">
        <v>236</v>
      </c>
      <c r="BP8" s="13" t="s">
        <v>237</v>
      </c>
      <c r="BQ8" s="13" t="s">
        <v>238</v>
      </c>
      <c r="BR8" s="13" t="s">
        <v>239</v>
      </c>
      <c r="BS8" s="13" t="s">
        <v>240</v>
      </c>
      <c r="BT8" s="13" t="s">
        <v>241</v>
      </c>
      <c r="BU8" s="13" t="s">
        <v>242</v>
      </c>
      <c r="BV8" s="13" t="s">
        <v>243</v>
      </c>
      <c r="BW8" s="13" t="s">
        <v>244</v>
      </c>
      <c r="BX8" s="13" t="s">
        <v>245</v>
      </c>
      <c r="BY8" s="13" t="s">
        <v>246</v>
      </c>
      <c r="BZ8" s="13" t="s">
        <v>247</v>
      </c>
      <c r="CA8" s="13" t="s">
        <v>248</v>
      </c>
      <c r="CB8" s="13" t="s">
        <v>249</v>
      </c>
      <c r="CC8" s="13" t="s">
        <v>250</v>
      </c>
      <c r="CD8" s="13" t="s">
        <v>251</v>
      </c>
      <c r="CE8" s="13" t="s">
        <v>252</v>
      </c>
      <c r="CF8" s="13" t="s">
        <v>253</v>
      </c>
      <c r="CG8" s="13" t="s">
        <v>254</v>
      </c>
      <c r="CH8" s="13" t="s">
        <v>255</v>
      </c>
      <c r="CI8" s="13" t="s">
        <v>256</v>
      </c>
      <c r="CJ8" s="13" t="s">
        <v>257</v>
      </c>
      <c r="CK8" s="13" t="s">
        <v>258</v>
      </c>
      <c r="CL8" s="13" t="s">
        <v>259</v>
      </c>
      <c r="CM8" s="13" t="s">
        <v>260</v>
      </c>
      <c r="CN8" s="13" t="s">
        <v>261</v>
      </c>
      <c r="CO8" s="13" t="s">
        <v>262</v>
      </c>
      <c r="CP8" s="13" t="s">
        <v>263</v>
      </c>
      <c r="CQ8" s="13" t="s">
        <v>264</v>
      </c>
      <c r="CR8" s="13" t="s">
        <v>265</v>
      </c>
      <c r="CS8" s="13" t="s">
        <v>266</v>
      </c>
      <c r="CT8" s="18" t="s">
        <v>218</v>
      </c>
      <c r="CV8" s="13" t="s">
        <v>224</v>
      </c>
      <c r="CW8" s="13" t="s">
        <v>225</v>
      </c>
      <c r="CX8" s="13" t="s">
        <v>226</v>
      </c>
      <c r="CY8" s="13" t="s">
        <v>227</v>
      </c>
      <c r="CZ8" s="13" t="s">
        <v>228</v>
      </c>
      <c r="DA8" s="13" t="s">
        <v>229</v>
      </c>
      <c r="DB8" s="13" t="s">
        <v>230</v>
      </c>
      <c r="DC8" s="13" t="s">
        <v>231</v>
      </c>
      <c r="DD8" s="13" t="s">
        <v>232</v>
      </c>
      <c r="DE8" s="13" t="s">
        <v>233</v>
      </c>
      <c r="DF8" s="13" t="s">
        <v>234</v>
      </c>
      <c r="DG8" s="13" t="s">
        <v>235</v>
      </c>
      <c r="DH8" s="13" t="s">
        <v>236</v>
      </c>
      <c r="DI8" s="13" t="s">
        <v>237</v>
      </c>
      <c r="DJ8" s="13" t="s">
        <v>238</v>
      </c>
      <c r="DK8" s="13" t="s">
        <v>239</v>
      </c>
      <c r="DL8" s="13" t="s">
        <v>240</v>
      </c>
      <c r="DM8" s="13" t="s">
        <v>241</v>
      </c>
      <c r="DN8" s="13" t="s">
        <v>242</v>
      </c>
      <c r="DO8" s="13" t="s">
        <v>243</v>
      </c>
      <c r="DP8" s="13" t="s">
        <v>244</v>
      </c>
      <c r="DQ8" s="13" t="s">
        <v>245</v>
      </c>
      <c r="DR8" s="13" t="s">
        <v>246</v>
      </c>
      <c r="DS8" s="13" t="s">
        <v>247</v>
      </c>
      <c r="DT8" s="13" t="s">
        <v>248</v>
      </c>
      <c r="DU8" s="13" t="s">
        <v>249</v>
      </c>
      <c r="DV8" s="13" t="s">
        <v>250</v>
      </c>
      <c r="DW8" s="13" t="s">
        <v>251</v>
      </c>
      <c r="DX8" s="13" t="s">
        <v>252</v>
      </c>
      <c r="DY8" s="13" t="s">
        <v>253</v>
      </c>
      <c r="DZ8" s="13" t="s">
        <v>254</v>
      </c>
      <c r="EA8" s="13" t="s">
        <v>255</v>
      </c>
      <c r="EB8" s="13" t="s">
        <v>256</v>
      </c>
      <c r="EC8" s="13" t="s">
        <v>257</v>
      </c>
      <c r="ED8" s="13" t="s">
        <v>258</v>
      </c>
      <c r="EE8" s="13" t="s">
        <v>259</v>
      </c>
      <c r="EF8" s="13" t="s">
        <v>260</v>
      </c>
      <c r="EG8" s="13" t="s">
        <v>261</v>
      </c>
      <c r="EH8" s="13" t="s">
        <v>262</v>
      </c>
      <c r="EI8" s="13" t="s">
        <v>263</v>
      </c>
      <c r="EJ8" s="13" t="s">
        <v>264</v>
      </c>
      <c r="EK8" s="13" t="s">
        <v>265</v>
      </c>
      <c r="EL8" s="13" t="s">
        <v>266</v>
      </c>
      <c r="EN8" s="18" t="s">
        <v>218</v>
      </c>
      <c r="EO8" s="104" t="s">
        <v>267</v>
      </c>
      <c r="ET8" s="28"/>
      <c r="EU8" s="28"/>
      <c r="EV8" s="28"/>
      <c r="EW8" s="28"/>
    </row>
    <row r="9" spans="1:153">
      <c r="A9" s="18">
        <v>2021</v>
      </c>
      <c r="C9" s="18" t="s">
        <v>219</v>
      </c>
      <c r="AY9" s="18" t="s">
        <v>625</v>
      </c>
      <c r="CT9" s="18" t="s">
        <v>609</v>
      </c>
      <c r="EN9" s="18" t="s">
        <v>609</v>
      </c>
      <c r="ER9" s="23">
        <f>-苅谷・文科省・中室データ!F18</f>
        <v>-3381.3837838228687</v>
      </c>
      <c r="ES9" s="13">
        <f t="shared" ref="ES9:ES56" si="0">ER9*EU$7^(A9-2021)</f>
        <v>-3381.3837838228687</v>
      </c>
    </row>
    <row r="10" spans="1:153">
      <c r="A10" s="18">
        <v>2022</v>
      </c>
      <c r="C10" s="13">
        <v>19</v>
      </c>
      <c r="D10" s="49">
        <f>賃金!P31*$B$3/100</f>
        <v>3.1394351669941063</v>
      </c>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20">
        <f>SUM(E10:AX10)*0</f>
        <v>0</v>
      </c>
      <c r="AZ10" s="15"/>
      <c r="BA10" s="49"/>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20"/>
      <c r="CU10" s="15"/>
      <c r="CV10" s="49"/>
      <c r="CW10" s="15"/>
      <c r="CX10" s="15"/>
      <c r="CY10" s="15"/>
      <c r="CZ10" s="15"/>
      <c r="DA10" s="15"/>
      <c r="DB10" s="15"/>
      <c r="DC10" s="15"/>
      <c r="DD10" s="15"/>
      <c r="DE10" s="15"/>
      <c r="DF10" s="15"/>
      <c r="DG10" s="15"/>
      <c r="DH10" s="15"/>
      <c r="DI10" s="15"/>
      <c r="DJ10" s="15"/>
      <c r="DK10" s="15"/>
      <c r="DL10" s="15"/>
      <c r="EN10" s="18"/>
      <c r="EO10" s="29">
        <f>(AY10*AY$7+CT10*CT$7+EN10*EN$7)/10000</f>
        <v>0</v>
      </c>
      <c r="ER10" s="20">
        <f>EO10+EQ10</f>
        <v>0</v>
      </c>
      <c r="ES10" s="13">
        <f t="shared" si="0"/>
        <v>0</v>
      </c>
    </row>
    <row r="11" spans="1:153">
      <c r="A11" s="18">
        <v>2023</v>
      </c>
      <c r="C11" s="13">
        <v>20</v>
      </c>
      <c r="D11" s="49">
        <f>賃金!P32*$B$3/100</f>
        <v>3.708764722152424</v>
      </c>
      <c r="E11" s="15">
        <f t="shared" ref="E11:T34" si="1">D10</f>
        <v>3.1394351669941063</v>
      </c>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20">
        <f t="shared" ref="AY11:AY56" si="2">SUM(E11:AX11)*0</f>
        <v>0</v>
      </c>
      <c r="AZ11" s="15"/>
      <c r="BA11" s="49"/>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20"/>
      <c r="CU11" s="15"/>
      <c r="CV11" s="49"/>
      <c r="CW11" s="15"/>
      <c r="CX11" s="15"/>
      <c r="CY11" s="15"/>
      <c r="CZ11" s="15"/>
      <c r="DA11" s="15"/>
      <c r="DB11" s="15"/>
      <c r="DC11" s="15"/>
      <c r="DD11" s="15"/>
      <c r="DE11" s="15"/>
      <c r="DF11" s="15"/>
      <c r="DG11" s="15"/>
      <c r="DH11" s="15"/>
      <c r="DI11" s="15"/>
      <c r="DJ11" s="15"/>
      <c r="DK11" s="15"/>
      <c r="DL11" s="15"/>
      <c r="EN11" s="18"/>
      <c r="EO11" s="29">
        <f t="shared" ref="EO11:EO56" si="3">(AY11*AY$7+CT11*CT$7+EN11*EN$7)/10000</f>
        <v>0</v>
      </c>
      <c r="EQ11" s="13">
        <f>EQ$2*5</f>
        <v>-426.42732000000001</v>
      </c>
      <c r="ER11" s="20">
        <f t="shared" ref="ER11:ER56" si="4">EO11+EQ11</f>
        <v>-426.42732000000001</v>
      </c>
      <c r="ES11" s="13">
        <f t="shared" si="0"/>
        <v>-408.53991706325957</v>
      </c>
    </row>
    <row r="12" spans="1:153">
      <c r="A12" s="18">
        <v>2024</v>
      </c>
      <c r="C12" s="13">
        <v>21</v>
      </c>
      <c r="D12" s="49">
        <f>賃金!P33*$B$3/100</f>
        <v>3.824471961173133</v>
      </c>
      <c r="E12" s="15">
        <f t="shared" si="1"/>
        <v>3.708764722152424</v>
      </c>
      <c r="F12" s="15">
        <f t="shared" si="1"/>
        <v>3.1394351669941063</v>
      </c>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20">
        <f t="shared" si="2"/>
        <v>0</v>
      </c>
      <c r="AZ12" s="15"/>
      <c r="BA12" s="49">
        <f>賃金!Q33*$B$3/100</f>
        <v>3.7253892959396877</v>
      </c>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20">
        <f>SUM(BB12:CS12)*(0.47+0.53*0.5)</f>
        <v>0</v>
      </c>
      <c r="CU12" s="15"/>
      <c r="CV12" s="49"/>
      <c r="CW12" s="15"/>
      <c r="CX12" s="15"/>
      <c r="CY12" s="15"/>
      <c r="CZ12" s="15"/>
      <c r="DA12" s="15"/>
      <c r="DB12" s="15"/>
      <c r="DC12" s="15"/>
      <c r="DD12" s="15"/>
      <c r="DE12" s="15"/>
      <c r="DF12" s="15"/>
      <c r="DG12" s="15"/>
      <c r="DH12" s="15"/>
      <c r="DI12" s="15"/>
      <c r="DJ12" s="15"/>
      <c r="DK12" s="15"/>
      <c r="DL12" s="15"/>
      <c r="EN12" s="18"/>
      <c r="EO12" s="29">
        <f t="shared" si="3"/>
        <v>0</v>
      </c>
      <c r="EQ12" s="13">
        <f>EQ$2*5</f>
        <v>-426.42732000000001</v>
      </c>
      <c r="ER12" s="20">
        <f t="shared" si="4"/>
        <v>-426.42732000000001</v>
      </c>
      <c r="ES12" s="13">
        <f t="shared" si="0"/>
        <v>-399.87958629519056</v>
      </c>
    </row>
    <row r="13" spans="1:153">
      <c r="A13" s="18">
        <v>2025</v>
      </c>
      <c r="C13" s="13">
        <v>22</v>
      </c>
      <c r="D13" s="49">
        <f>賃金!P34*$B$3/100</f>
        <v>3.930076448877025</v>
      </c>
      <c r="E13" s="15">
        <f t="shared" si="1"/>
        <v>3.824471961173133</v>
      </c>
      <c r="F13" s="15">
        <f t="shared" si="1"/>
        <v>3.708764722152424</v>
      </c>
      <c r="G13" s="15">
        <f t="shared" si="1"/>
        <v>3.1394351669941063</v>
      </c>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20">
        <f t="shared" si="2"/>
        <v>0</v>
      </c>
      <c r="AZ13" s="15"/>
      <c r="BA13" s="49">
        <f>賃金!Q34*$B$3/100</f>
        <v>3.9841628365745838</v>
      </c>
      <c r="BB13" s="15">
        <f t="shared" ref="BB13:BQ38" si="5">BA12</f>
        <v>3.7253892959396877</v>
      </c>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20">
        <f t="shared" ref="CT13:CT56" si="6">SUM(BB13:CS13)*(0.47+0.53*0.5)</f>
        <v>2.7381611325156703</v>
      </c>
      <c r="CU13" s="15"/>
      <c r="CV13" s="49"/>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N13" s="18"/>
      <c r="EO13" s="29">
        <f t="shared" si="3"/>
        <v>14.886560629147946</v>
      </c>
      <c r="EQ13" s="13">
        <f>EQ$2*5+EQ$3*5</f>
        <v>-4955.1547899999996</v>
      </c>
      <c r="ER13" s="20">
        <f t="shared" si="4"/>
        <v>-4940.2682293708513</v>
      </c>
      <c r="ES13" s="13">
        <f t="shared" si="0"/>
        <v>-4534.500773163586</v>
      </c>
    </row>
    <row r="14" spans="1:153">
      <c r="A14" s="18">
        <v>2026</v>
      </c>
      <c r="C14" s="13">
        <v>23</v>
      </c>
      <c r="D14" s="49">
        <f>賃金!P35*$B$3/100</f>
        <v>4.0276930598885174</v>
      </c>
      <c r="E14" s="15">
        <f t="shared" si="1"/>
        <v>3.930076448877025</v>
      </c>
      <c r="F14" s="15">
        <f t="shared" si="1"/>
        <v>3.824471961173133</v>
      </c>
      <c r="G14" s="15">
        <f t="shared" si="1"/>
        <v>3.708764722152424</v>
      </c>
      <c r="H14" s="15">
        <f t="shared" si="1"/>
        <v>3.1394351669941063</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20">
        <f t="shared" si="2"/>
        <v>0</v>
      </c>
      <c r="AZ14" s="15"/>
      <c r="BA14" s="49">
        <f>賃金!Q35*$B$3/100</f>
        <v>4.1945767557394742</v>
      </c>
      <c r="BB14" s="15">
        <f t="shared" si="5"/>
        <v>3.9841628365745838</v>
      </c>
      <c r="BC14" s="15">
        <f t="shared" si="5"/>
        <v>3.7253892959396877</v>
      </c>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20">
        <f t="shared" si="6"/>
        <v>5.6665208173979895</v>
      </c>
      <c r="CU14" s="15"/>
      <c r="CV14" s="49">
        <f>賃金!R35*$B$3/100</f>
        <v>3.9273593271600542</v>
      </c>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N14" s="20">
        <f>SUM(CW14:EM14)*(0.47+0.53*0.5)</f>
        <v>0</v>
      </c>
      <c r="EO14" s="29">
        <f t="shared" si="3"/>
        <v>30.807173727947649</v>
      </c>
      <c r="EQ14" s="13">
        <f>EQ$2*5+EQ$3*5</f>
        <v>-4955.1547899999996</v>
      </c>
      <c r="ER14" s="20">
        <f t="shared" si="4"/>
        <v>-4924.3476162720517</v>
      </c>
      <c r="ES14" s="13">
        <f t="shared" si="0"/>
        <v>-4424.0740892718941</v>
      </c>
    </row>
    <row r="15" spans="1:153">
      <c r="A15" s="18">
        <v>2027</v>
      </c>
      <c r="C15" s="16">
        <v>24</v>
      </c>
      <c r="D15" s="49">
        <f>賃金!P36*$B$3/100</f>
        <v>4.1192231307511946</v>
      </c>
      <c r="E15" s="15">
        <f t="shared" si="1"/>
        <v>4.0276930598885174</v>
      </c>
      <c r="F15" s="15">
        <f t="shared" si="1"/>
        <v>3.930076448877025</v>
      </c>
      <c r="G15" s="15">
        <f t="shared" si="1"/>
        <v>3.824471961173133</v>
      </c>
      <c r="H15" s="15">
        <f t="shared" si="1"/>
        <v>3.708764722152424</v>
      </c>
      <c r="I15" s="15">
        <f t="shared" si="1"/>
        <v>3.1394351669941063</v>
      </c>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7"/>
      <c r="AK15" s="17"/>
      <c r="AL15" s="17"/>
      <c r="AM15" s="17"/>
      <c r="AN15" s="17"/>
      <c r="AO15" s="17"/>
      <c r="AP15" s="17"/>
      <c r="AQ15" s="17"/>
      <c r="AR15" s="17"/>
      <c r="AS15" s="17"/>
      <c r="AT15" s="17"/>
      <c r="AU15" s="17"/>
      <c r="AV15" s="17"/>
      <c r="AW15" s="17"/>
      <c r="AX15" s="17"/>
      <c r="AY15" s="20">
        <f t="shared" si="2"/>
        <v>0</v>
      </c>
      <c r="AZ15" s="17"/>
      <c r="BA15" s="49">
        <f>賃金!Q36*$B$3/100</f>
        <v>4.3655879571583522</v>
      </c>
      <c r="BB15" s="15">
        <f t="shared" si="5"/>
        <v>4.1945767557394742</v>
      </c>
      <c r="BC15" s="15">
        <f t="shared" si="5"/>
        <v>3.9841628365745838</v>
      </c>
      <c r="BD15" s="15">
        <f t="shared" si="5"/>
        <v>3.7253892959396877</v>
      </c>
      <c r="BE15" s="15"/>
      <c r="BF15" s="15"/>
      <c r="BG15" s="15"/>
      <c r="BH15" s="15"/>
      <c r="BI15" s="15"/>
      <c r="BJ15" s="15"/>
      <c r="BK15" s="15"/>
      <c r="BL15" s="15"/>
      <c r="BM15" s="15"/>
      <c r="BN15" s="15"/>
      <c r="BO15" s="15"/>
      <c r="BP15" s="15"/>
      <c r="BQ15" s="15"/>
      <c r="BR15" s="15"/>
      <c r="BS15" s="15"/>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20">
        <f t="shared" si="6"/>
        <v>8.7495347328665023</v>
      </c>
      <c r="CU15" s="15"/>
      <c r="CV15" s="49">
        <f>賃金!R36*$B$3/100</f>
        <v>4.5269223022538885</v>
      </c>
      <c r="CW15" s="15">
        <f t="shared" ref="CW15:DL40" si="7">CV14</f>
        <v>3.9273593271600542</v>
      </c>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N15" s="20">
        <f t="shared" ref="EN15:EN56" si="8">SUM(CW15:EM15)*(0.47+0.53*0.5)</f>
        <v>2.8866091054626399</v>
      </c>
      <c r="EO15" s="29">
        <f t="shared" si="3"/>
        <v>221.07054505329165</v>
      </c>
      <c r="EQ15" s="13">
        <f>EQ$2*5+EQ$3*5+EQ$4*5</f>
        <v>-5616.3702649999996</v>
      </c>
      <c r="ER15" s="20">
        <f t="shared" si="4"/>
        <v>-5395.2997199467081</v>
      </c>
      <c r="ES15" s="13">
        <f t="shared" si="0"/>
        <v>-4744.4295481792742</v>
      </c>
    </row>
    <row r="16" spans="1:153">
      <c r="A16" s="18">
        <v>2028</v>
      </c>
      <c r="C16" s="16">
        <v>25</v>
      </c>
      <c r="D16" s="49">
        <f>賃金!P37*$B$3/100</f>
        <v>3.8251768778358377</v>
      </c>
      <c r="E16" s="15">
        <f t="shared" si="1"/>
        <v>4.1192231307511946</v>
      </c>
      <c r="F16" s="15">
        <f t="shared" si="1"/>
        <v>4.0276930598885174</v>
      </c>
      <c r="G16" s="15">
        <f t="shared" si="1"/>
        <v>3.930076448877025</v>
      </c>
      <c r="H16" s="15">
        <f t="shared" si="1"/>
        <v>3.824471961173133</v>
      </c>
      <c r="I16" s="15">
        <f t="shared" si="1"/>
        <v>3.708764722152424</v>
      </c>
      <c r="J16" s="15">
        <f t="shared" si="1"/>
        <v>3.1394351669941063</v>
      </c>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7"/>
      <c r="AK16" s="17"/>
      <c r="AL16" s="17"/>
      <c r="AM16" s="17"/>
      <c r="AN16" s="17"/>
      <c r="AO16" s="17"/>
      <c r="AP16" s="17"/>
      <c r="AQ16" s="17"/>
      <c r="AR16" s="17"/>
      <c r="AS16" s="17"/>
      <c r="AT16" s="17"/>
      <c r="AU16" s="17"/>
      <c r="AV16" s="17"/>
      <c r="AW16" s="17"/>
      <c r="AX16" s="17"/>
      <c r="AY16" s="20">
        <f t="shared" si="2"/>
        <v>0</v>
      </c>
      <c r="AZ16" s="17"/>
      <c r="BA16" s="49">
        <f>賃金!Q37*$B$3/100</f>
        <v>4.2881646284345916</v>
      </c>
      <c r="BB16" s="15">
        <f t="shared" si="5"/>
        <v>4.3655879571583522</v>
      </c>
      <c r="BC16" s="15">
        <f t="shared" si="5"/>
        <v>4.1945767557394742</v>
      </c>
      <c r="BD16" s="15">
        <f t="shared" si="5"/>
        <v>3.9841628365745838</v>
      </c>
      <c r="BE16" s="15">
        <f t="shared" si="5"/>
        <v>3.7253892959396877</v>
      </c>
      <c r="BF16" s="15"/>
      <c r="BG16" s="15"/>
      <c r="BH16" s="15"/>
      <c r="BI16" s="15"/>
      <c r="BJ16" s="15"/>
      <c r="BK16" s="15"/>
      <c r="BL16" s="15"/>
      <c r="BM16" s="15"/>
      <c r="BN16" s="15"/>
      <c r="BO16" s="15"/>
      <c r="BP16" s="15"/>
      <c r="BQ16" s="15"/>
      <c r="BR16" s="15"/>
      <c r="BS16" s="15"/>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20">
        <f t="shared" si="6"/>
        <v>11.958241881377893</v>
      </c>
      <c r="CU16" s="15"/>
      <c r="CV16" s="49">
        <f>賃金!R37*$B$3/100</f>
        <v>5.2133939149380204</v>
      </c>
      <c r="CW16" s="15">
        <f t="shared" si="7"/>
        <v>4.5269223022538885</v>
      </c>
      <c r="CX16" s="15">
        <f t="shared" si="7"/>
        <v>3.9273593271600542</v>
      </c>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N16" s="20">
        <f t="shared" si="8"/>
        <v>6.2138969976192477</v>
      </c>
      <c r="EO16" s="29">
        <f t="shared" si="3"/>
        <v>438.5046237959902</v>
      </c>
      <c r="EQ16" s="13">
        <f t="shared" ref="EQ16:EQ56" si="9">EQ$2*5+EQ$3*5+EQ$4*5</f>
        <v>-5616.3702649999996</v>
      </c>
      <c r="ER16" s="20">
        <f t="shared" si="4"/>
        <v>-5177.8656412040091</v>
      </c>
      <c r="ES16" s="13">
        <f t="shared" si="0"/>
        <v>-4456.7055432859461</v>
      </c>
    </row>
    <row r="17" spans="1:149">
      <c r="A17" s="18">
        <v>2029</v>
      </c>
      <c r="C17" s="16">
        <v>26</v>
      </c>
      <c r="D17" s="49">
        <f>賃金!P38*$B$3/100</f>
        <v>3.9017780397580206</v>
      </c>
      <c r="E17" s="15">
        <f t="shared" si="1"/>
        <v>3.8251768778358377</v>
      </c>
      <c r="F17" s="15">
        <f t="shared" si="1"/>
        <v>4.1192231307511946</v>
      </c>
      <c r="G17" s="15">
        <f t="shared" si="1"/>
        <v>4.0276930598885174</v>
      </c>
      <c r="H17" s="15">
        <f t="shared" si="1"/>
        <v>3.930076448877025</v>
      </c>
      <c r="I17" s="15">
        <f t="shared" si="1"/>
        <v>3.824471961173133</v>
      </c>
      <c r="J17" s="15">
        <f t="shared" si="1"/>
        <v>3.708764722152424</v>
      </c>
      <c r="K17" s="15">
        <f t="shared" si="1"/>
        <v>3.1394351669941063</v>
      </c>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7"/>
      <c r="AK17" s="17"/>
      <c r="AL17" s="17"/>
      <c r="AM17" s="17"/>
      <c r="AN17" s="17"/>
      <c r="AO17" s="17"/>
      <c r="AP17" s="17"/>
      <c r="AQ17" s="17"/>
      <c r="AR17" s="17"/>
      <c r="AS17" s="17"/>
      <c r="AT17" s="17"/>
      <c r="AU17" s="17"/>
      <c r="AV17" s="17"/>
      <c r="AW17" s="17"/>
      <c r="AX17" s="17"/>
      <c r="AY17" s="20">
        <f t="shared" si="2"/>
        <v>0</v>
      </c>
      <c r="AZ17" s="17"/>
      <c r="BA17" s="49">
        <f>賃金!Q38*$B$3/100</f>
        <v>4.3979913695421056</v>
      </c>
      <c r="BB17" s="15">
        <f t="shared" si="5"/>
        <v>4.2881646284345916</v>
      </c>
      <c r="BC17" s="15">
        <f t="shared" si="5"/>
        <v>4.3655879571583522</v>
      </c>
      <c r="BD17" s="15">
        <f t="shared" si="5"/>
        <v>4.1945767557394742</v>
      </c>
      <c r="BE17" s="15">
        <f t="shared" si="5"/>
        <v>3.9841628365745838</v>
      </c>
      <c r="BF17" s="15">
        <f t="shared" si="5"/>
        <v>3.7253892959396877</v>
      </c>
      <c r="BG17" s="15"/>
      <c r="BH17" s="15"/>
      <c r="BI17" s="15"/>
      <c r="BJ17" s="15"/>
      <c r="BK17" s="15"/>
      <c r="BL17" s="15"/>
      <c r="BM17" s="15"/>
      <c r="BN17" s="15"/>
      <c r="BO17" s="15"/>
      <c r="BP17" s="15"/>
      <c r="BQ17" s="15"/>
      <c r="BR17" s="15"/>
      <c r="BS17" s="15"/>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20">
        <f t="shared" si="6"/>
        <v>15.110042883277318</v>
      </c>
      <c r="CU17" s="15"/>
      <c r="CV17" s="49">
        <f>賃金!R38*$B$3/100</f>
        <v>5.5964103567685832</v>
      </c>
      <c r="CW17" s="15">
        <f t="shared" si="7"/>
        <v>5.2133939149380204</v>
      </c>
      <c r="CX17" s="15">
        <f t="shared" si="7"/>
        <v>4.5269223022538885</v>
      </c>
      <c r="CY17" s="15">
        <f t="shared" si="7"/>
        <v>3.9273593271600542</v>
      </c>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N17" s="20">
        <f t="shared" si="8"/>
        <v>10.045741525098693</v>
      </c>
      <c r="EO17" s="29">
        <f t="shared" si="3"/>
        <v>685.95610110279074</v>
      </c>
      <c r="EQ17" s="13">
        <f t="shared" si="9"/>
        <v>-5616.3702649999996</v>
      </c>
      <c r="ER17" s="20">
        <f t="shared" si="4"/>
        <v>-4930.4141638972087</v>
      </c>
      <c r="ES17" s="13">
        <f t="shared" si="0"/>
        <v>-4153.7590852153135</v>
      </c>
    </row>
    <row r="18" spans="1:149">
      <c r="A18" s="18">
        <v>2030</v>
      </c>
      <c r="C18" s="16">
        <v>27</v>
      </c>
      <c r="D18" s="49">
        <f>賃金!P39*$B$3/100</f>
        <v>3.9769166021219395</v>
      </c>
      <c r="E18" s="15">
        <f t="shared" si="1"/>
        <v>3.9017780397580206</v>
      </c>
      <c r="F18" s="15">
        <f t="shared" si="1"/>
        <v>3.8251768778358377</v>
      </c>
      <c r="G18" s="15">
        <f t="shared" si="1"/>
        <v>4.1192231307511946</v>
      </c>
      <c r="H18" s="15">
        <f t="shared" si="1"/>
        <v>4.0276930598885174</v>
      </c>
      <c r="I18" s="15">
        <f t="shared" si="1"/>
        <v>3.930076448877025</v>
      </c>
      <c r="J18" s="15">
        <f t="shared" si="1"/>
        <v>3.824471961173133</v>
      </c>
      <c r="K18" s="15">
        <f t="shared" si="1"/>
        <v>3.708764722152424</v>
      </c>
      <c r="L18" s="15">
        <f t="shared" si="1"/>
        <v>3.1394351669941063</v>
      </c>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20">
        <f t="shared" si="2"/>
        <v>0</v>
      </c>
      <c r="AZ18" s="15"/>
      <c r="BA18" s="49">
        <f>賃金!Q39*$B$3/100</f>
        <v>4.4907154540920677</v>
      </c>
      <c r="BB18" s="15">
        <f t="shared" si="5"/>
        <v>4.3979913695421056</v>
      </c>
      <c r="BC18" s="15">
        <f t="shared" si="5"/>
        <v>4.2881646284345916</v>
      </c>
      <c r="BD18" s="15">
        <f t="shared" si="5"/>
        <v>4.3655879571583522</v>
      </c>
      <c r="BE18" s="15">
        <f t="shared" si="5"/>
        <v>4.1945767557394742</v>
      </c>
      <c r="BF18" s="15">
        <f t="shared" si="5"/>
        <v>3.9841628365745838</v>
      </c>
      <c r="BG18" s="15">
        <f t="shared" si="5"/>
        <v>3.7253892959396877</v>
      </c>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20">
        <f t="shared" si="6"/>
        <v>18.342566539890765</v>
      </c>
      <c r="CU18" s="15"/>
      <c r="CV18" s="49">
        <f>賃金!R39*$B$3/100</f>
        <v>5.8963022667124134</v>
      </c>
      <c r="CW18" s="15">
        <f t="shared" si="7"/>
        <v>5.5964103567685832</v>
      </c>
      <c r="CX18" s="15">
        <f t="shared" si="7"/>
        <v>5.2133939149380204</v>
      </c>
      <c r="CY18" s="15">
        <f t="shared" si="7"/>
        <v>4.5269223022538885</v>
      </c>
      <c r="CZ18" s="15">
        <f t="shared" si="7"/>
        <v>3.9273593271600542</v>
      </c>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N18" s="20">
        <f t="shared" si="8"/>
        <v>14.1591031373236</v>
      </c>
      <c r="EO18" s="29">
        <f t="shared" si="3"/>
        <v>950.76725285876898</v>
      </c>
      <c r="EQ18" s="13">
        <f t="shared" si="9"/>
        <v>-5616.3702649999996</v>
      </c>
      <c r="ER18" s="20">
        <f t="shared" si="4"/>
        <v>-4665.6030121412305</v>
      </c>
      <c r="ES18" s="13">
        <f t="shared" si="0"/>
        <v>-3847.3387106574614</v>
      </c>
    </row>
    <row r="19" spans="1:149">
      <c r="A19" s="18">
        <v>2031</v>
      </c>
      <c r="C19" s="16">
        <v>28</v>
      </c>
      <c r="D19" s="49">
        <f>賃金!P40*$B$3/100</f>
        <v>4.0515952411261464</v>
      </c>
      <c r="E19" s="15">
        <f t="shared" si="1"/>
        <v>3.9769166021219395</v>
      </c>
      <c r="F19" s="15">
        <f t="shared" si="1"/>
        <v>3.9017780397580206</v>
      </c>
      <c r="G19" s="15">
        <f t="shared" si="1"/>
        <v>3.8251768778358377</v>
      </c>
      <c r="H19" s="15">
        <f t="shared" si="1"/>
        <v>4.1192231307511946</v>
      </c>
      <c r="I19" s="15">
        <f t="shared" si="1"/>
        <v>4.0276930598885174</v>
      </c>
      <c r="J19" s="15">
        <f t="shared" si="1"/>
        <v>3.930076448877025</v>
      </c>
      <c r="K19" s="15">
        <f t="shared" si="1"/>
        <v>3.824471961173133</v>
      </c>
      <c r="L19" s="15">
        <f t="shared" si="1"/>
        <v>3.708764722152424</v>
      </c>
      <c r="M19" s="15">
        <f t="shared" si="1"/>
        <v>3.1394351669941063</v>
      </c>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20">
        <f t="shared" si="2"/>
        <v>0</v>
      </c>
      <c r="AZ19" s="15"/>
      <c r="BA19" s="49">
        <f>賃金!Q40*$B$3/100</f>
        <v>4.5715389480341138</v>
      </c>
      <c r="BB19" s="15">
        <f t="shared" si="5"/>
        <v>4.4907154540920677</v>
      </c>
      <c r="BC19" s="15">
        <f t="shared" si="5"/>
        <v>4.3979913695421056</v>
      </c>
      <c r="BD19" s="15">
        <f t="shared" si="5"/>
        <v>4.2881646284345916</v>
      </c>
      <c r="BE19" s="15">
        <f t="shared" si="5"/>
        <v>4.3655879571583522</v>
      </c>
      <c r="BF19" s="15">
        <f t="shared" si="5"/>
        <v>4.1945767557394742</v>
      </c>
      <c r="BG19" s="15">
        <f t="shared" si="5"/>
        <v>3.9841628365745838</v>
      </c>
      <c r="BH19" s="15">
        <f t="shared" si="5"/>
        <v>3.7253892959396877</v>
      </c>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20">
        <f t="shared" si="6"/>
        <v>21.643242398648432</v>
      </c>
      <c r="CU19" s="15"/>
      <c r="CV19" s="49">
        <f>賃金!R40*$B$3/100</f>
        <v>6.1345076192187831</v>
      </c>
      <c r="CW19" s="15">
        <f t="shared" si="7"/>
        <v>5.8963022667124134</v>
      </c>
      <c r="CX19" s="15">
        <f t="shared" si="7"/>
        <v>5.5964103567685832</v>
      </c>
      <c r="CY19" s="15">
        <f t="shared" si="7"/>
        <v>5.2133939149380204</v>
      </c>
      <c r="CZ19" s="15">
        <f t="shared" si="7"/>
        <v>4.5269223022538885</v>
      </c>
      <c r="DA19" s="15">
        <f t="shared" si="7"/>
        <v>3.9273593271600542</v>
      </c>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N19" s="20">
        <f t="shared" si="8"/>
        <v>18.492885303357227</v>
      </c>
      <c r="EO19" s="29">
        <f t="shared" si="3"/>
        <v>1229.1974814152609</v>
      </c>
      <c r="EQ19" s="13">
        <f t="shared" si="9"/>
        <v>-5616.3702649999996</v>
      </c>
      <c r="ER19" s="20">
        <f t="shared" si="4"/>
        <v>-4387.1727835847387</v>
      </c>
      <c r="ES19" s="13">
        <f t="shared" si="0"/>
        <v>-3541.0504658023956</v>
      </c>
    </row>
    <row r="20" spans="1:149">
      <c r="A20" s="18">
        <v>2032</v>
      </c>
      <c r="C20" s="16">
        <v>29</v>
      </c>
      <c r="D20" s="49">
        <f>賃金!P41*$B$3/100</f>
        <v>4.1266476401024628</v>
      </c>
      <c r="E20" s="15">
        <f t="shared" si="1"/>
        <v>4.0515952411261464</v>
      </c>
      <c r="F20" s="15">
        <f t="shared" si="1"/>
        <v>3.9769166021219395</v>
      </c>
      <c r="G20" s="15">
        <f t="shared" si="1"/>
        <v>3.9017780397580206</v>
      </c>
      <c r="H20" s="15">
        <f t="shared" si="1"/>
        <v>3.8251768778358377</v>
      </c>
      <c r="I20" s="15">
        <f t="shared" si="1"/>
        <v>4.1192231307511946</v>
      </c>
      <c r="J20" s="15">
        <f t="shared" si="1"/>
        <v>4.0276930598885174</v>
      </c>
      <c r="K20" s="15">
        <f t="shared" si="1"/>
        <v>3.930076448877025</v>
      </c>
      <c r="L20" s="15">
        <f t="shared" si="1"/>
        <v>3.824471961173133</v>
      </c>
      <c r="M20" s="15">
        <f t="shared" si="1"/>
        <v>3.708764722152424</v>
      </c>
      <c r="N20" s="15">
        <f t="shared" si="1"/>
        <v>3.1394351669941063</v>
      </c>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20">
        <f t="shared" si="2"/>
        <v>0</v>
      </c>
      <c r="AZ20" s="15"/>
      <c r="BA20" s="49">
        <f>賃金!Q41*$B$3/100</f>
        <v>4.6449278258879101</v>
      </c>
      <c r="BB20" s="15">
        <f t="shared" si="5"/>
        <v>4.5715389480341138</v>
      </c>
      <c r="BC20" s="15">
        <f t="shared" si="5"/>
        <v>4.4907154540920677</v>
      </c>
      <c r="BD20" s="15">
        <f t="shared" si="5"/>
        <v>4.3979913695421056</v>
      </c>
      <c r="BE20" s="15">
        <f t="shared" si="5"/>
        <v>4.2881646284345916</v>
      </c>
      <c r="BF20" s="15">
        <f t="shared" si="5"/>
        <v>4.3655879571583522</v>
      </c>
      <c r="BG20" s="15">
        <f t="shared" si="5"/>
        <v>4.1945767557394742</v>
      </c>
      <c r="BH20" s="15">
        <f t="shared" si="5"/>
        <v>3.9841628365745838</v>
      </c>
      <c r="BI20" s="15">
        <f t="shared" si="5"/>
        <v>3.7253892959396877</v>
      </c>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20">
        <f t="shared" si="6"/>
        <v>25.003323525453506</v>
      </c>
      <c r="CU20" s="15"/>
      <c r="CV20" s="49">
        <f>賃金!R41*$B$3/100</f>
        <v>6.3296621073758077</v>
      </c>
      <c r="CW20" s="15">
        <f t="shared" si="7"/>
        <v>6.1345076192187831</v>
      </c>
      <c r="CX20" s="15">
        <f t="shared" si="7"/>
        <v>5.8963022667124134</v>
      </c>
      <c r="CY20" s="15">
        <f t="shared" si="7"/>
        <v>5.5964103567685832</v>
      </c>
      <c r="CZ20" s="15">
        <f t="shared" si="7"/>
        <v>5.2133939149380204</v>
      </c>
      <c r="DA20" s="15">
        <f t="shared" si="7"/>
        <v>4.5269223022538885</v>
      </c>
      <c r="DB20" s="15">
        <f t="shared" si="7"/>
        <v>3.9273593271600542</v>
      </c>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N20" s="20">
        <f t="shared" si="8"/>
        <v>23.001748403483031</v>
      </c>
      <c r="EO20" s="29">
        <f t="shared" si="3"/>
        <v>1518.4740582009035</v>
      </c>
      <c r="EQ20" s="13">
        <f t="shared" si="9"/>
        <v>-5616.3702649999996</v>
      </c>
      <c r="ER20" s="20">
        <f t="shared" si="4"/>
        <v>-4097.896206799096</v>
      </c>
      <c r="ES20" s="13">
        <f t="shared" si="0"/>
        <v>-3237.4499959651453</v>
      </c>
    </row>
    <row r="21" spans="1:149">
      <c r="A21" s="18">
        <v>2033</v>
      </c>
      <c r="C21" s="16">
        <v>30</v>
      </c>
      <c r="D21" s="49">
        <f>賃金!P42*$B$3/100</f>
        <v>3.9584125652969919</v>
      </c>
      <c r="E21" s="15">
        <f t="shared" si="1"/>
        <v>4.1266476401024628</v>
      </c>
      <c r="F21" s="15">
        <f t="shared" si="1"/>
        <v>4.0515952411261464</v>
      </c>
      <c r="G21" s="15">
        <f t="shared" si="1"/>
        <v>3.9769166021219395</v>
      </c>
      <c r="H21" s="15">
        <f t="shared" si="1"/>
        <v>3.9017780397580206</v>
      </c>
      <c r="I21" s="15">
        <f t="shared" si="1"/>
        <v>3.8251768778358377</v>
      </c>
      <c r="J21" s="15">
        <f t="shared" si="1"/>
        <v>4.1192231307511946</v>
      </c>
      <c r="K21" s="15">
        <f t="shared" si="1"/>
        <v>4.0276930598885174</v>
      </c>
      <c r="L21" s="15">
        <f t="shared" si="1"/>
        <v>3.930076448877025</v>
      </c>
      <c r="M21" s="15">
        <f t="shared" si="1"/>
        <v>3.824471961173133</v>
      </c>
      <c r="N21" s="15">
        <f t="shared" si="1"/>
        <v>3.708764722152424</v>
      </c>
      <c r="O21" s="15">
        <f t="shared" si="1"/>
        <v>3.1394351669941063</v>
      </c>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20">
        <f t="shared" si="2"/>
        <v>0</v>
      </c>
      <c r="AZ21" s="15"/>
      <c r="BA21" s="49">
        <f>賃金!Q42*$B$3/100</f>
        <v>4.4405586825121794</v>
      </c>
      <c r="BB21" s="15">
        <f t="shared" si="5"/>
        <v>4.6449278258879101</v>
      </c>
      <c r="BC21" s="15">
        <f t="shared" si="5"/>
        <v>4.5715389480341138</v>
      </c>
      <c r="BD21" s="15">
        <f t="shared" si="5"/>
        <v>4.4907154540920677</v>
      </c>
      <c r="BE21" s="15">
        <f t="shared" si="5"/>
        <v>4.3979913695421056</v>
      </c>
      <c r="BF21" s="15">
        <f t="shared" si="5"/>
        <v>4.2881646284345916</v>
      </c>
      <c r="BG21" s="15">
        <f t="shared" si="5"/>
        <v>4.3655879571583522</v>
      </c>
      <c r="BH21" s="15">
        <f t="shared" si="5"/>
        <v>4.1945767557394742</v>
      </c>
      <c r="BI21" s="15">
        <f t="shared" si="5"/>
        <v>3.9841628365745838</v>
      </c>
      <c r="BJ21" s="15">
        <f t="shared" si="5"/>
        <v>3.7253892959396877</v>
      </c>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20">
        <f t="shared" si="6"/>
        <v>28.41734547748112</v>
      </c>
      <c r="CU21" s="15"/>
      <c r="CV21" s="49">
        <f>賃金!R42*$B$3/100</f>
        <v>6.1199910957388104</v>
      </c>
      <c r="CW21" s="15">
        <f t="shared" si="7"/>
        <v>6.3296621073758077</v>
      </c>
      <c r="CX21" s="15">
        <f t="shared" si="7"/>
        <v>6.1345076192187831</v>
      </c>
      <c r="CY21" s="15">
        <f t="shared" si="7"/>
        <v>5.8963022667124134</v>
      </c>
      <c r="CZ21" s="15">
        <f t="shared" si="7"/>
        <v>5.5964103567685832</v>
      </c>
      <c r="DA21" s="15">
        <f t="shared" si="7"/>
        <v>5.2133939149380204</v>
      </c>
      <c r="DB21" s="15">
        <f t="shared" si="7"/>
        <v>4.5269223022538885</v>
      </c>
      <c r="DC21" s="15">
        <f t="shared" si="7"/>
        <v>3.9273593271600542</v>
      </c>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N21" s="20">
        <f t="shared" si="8"/>
        <v>27.654050052404251</v>
      </c>
      <c r="EO21" s="29">
        <f t="shared" si="3"/>
        <v>1816.6653837972208</v>
      </c>
      <c r="EQ21" s="13">
        <f t="shared" si="9"/>
        <v>-5616.3702649999996</v>
      </c>
      <c r="ER21" s="20">
        <f t="shared" si="4"/>
        <v>-3799.7048812027788</v>
      </c>
      <c r="ES21" s="13">
        <f t="shared" si="0"/>
        <v>-2938.236297719207</v>
      </c>
    </row>
    <row r="22" spans="1:149">
      <c r="A22" s="18">
        <v>2034</v>
      </c>
      <c r="C22" s="16">
        <v>31</v>
      </c>
      <c r="D22" s="49">
        <f>賃金!P43*$B$3/100</f>
        <v>4.031548480551856</v>
      </c>
      <c r="E22" s="15">
        <f t="shared" si="1"/>
        <v>3.9584125652969919</v>
      </c>
      <c r="F22" s="15">
        <f t="shared" si="1"/>
        <v>4.1266476401024628</v>
      </c>
      <c r="G22" s="15">
        <f t="shared" si="1"/>
        <v>4.0515952411261464</v>
      </c>
      <c r="H22" s="15">
        <f t="shared" si="1"/>
        <v>3.9769166021219395</v>
      </c>
      <c r="I22" s="15">
        <f t="shared" si="1"/>
        <v>3.9017780397580206</v>
      </c>
      <c r="J22" s="15">
        <f t="shared" si="1"/>
        <v>3.8251768778358377</v>
      </c>
      <c r="K22" s="15">
        <f t="shared" si="1"/>
        <v>4.1192231307511946</v>
      </c>
      <c r="L22" s="15">
        <f t="shared" si="1"/>
        <v>4.0276930598885174</v>
      </c>
      <c r="M22" s="15">
        <f t="shared" si="1"/>
        <v>3.930076448877025</v>
      </c>
      <c r="N22" s="15">
        <f t="shared" si="1"/>
        <v>3.824471961173133</v>
      </c>
      <c r="O22" s="15">
        <f t="shared" si="1"/>
        <v>3.708764722152424</v>
      </c>
      <c r="P22" s="15">
        <f t="shared" si="1"/>
        <v>3.1394351669941063</v>
      </c>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20">
        <f t="shared" si="2"/>
        <v>0</v>
      </c>
      <c r="AZ22" s="15"/>
      <c r="BA22" s="49">
        <f>賃金!Q43*$B$3/100</f>
        <v>4.5057005101001044</v>
      </c>
      <c r="BB22" s="15">
        <f t="shared" si="5"/>
        <v>4.4405586825121794</v>
      </c>
      <c r="BC22" s="15">
        <f t="shared" si="5"/>
        <v>4.6449278258879101</v>
      </c>
      <c r="BD22" s="15">
        <f t="shared" si="5"/>
        <v>4.5715389480341138</v>
      </c>
      <c r="BE22" s="15">
        <f t="shared" si="5"/>
        <v>4.4907154540920677</v>
      </c>
      <c r="BF22" s="15">
        <f t="shared" si="5"/>
        <v>4.3979913695421056</v>
      </c>
      <c r="BG22" s="15">
        <f t="shared" si="5"/>
        <v>4.2881646284345916</v>
      </c>
      <c r="BH22" s="15">
        <f t="shared" si="5"/>
        <v>4.3655879571583522</v>
      </c>
      <c r="BI22" s="15">
        <f t="shared" si="5"/>
        <v>4.1945767557394742</v>
      </c>
      <c r="BJ22" s="15">
        <f t="shared" si="5"/>
        <v>3.9841628365745838</v>
      </c>
      <c r="BK22" s="15">
        <f t="shared" si="5"/>
        <v>3.7253892959396877</v>
      </c>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20">
        <f t="shared" si="6"/>
        <v>31.681156109127571</v>
      </c>
      <c r="CU22" s="15"/>
      <c r="CV22" s="49">
        <f>賃金!R43*$B$3/100</f>
        <v>6.2654872816966876</v>
      </c>
      <c r="CW22" s="15">
        <f t="shared" si="7"/>
        <v>6.1199910957388104</v>
      </c>
      <c r="CX22" s="15">
        <f t="shared" si="7"/>
        <v>6.3296621073758077</v>
      </c>
      <c r="CY22" s="15">
        <f t="shared" si="7"/>
        <v>6.1345076192187831</v>
      </c>
      <c r="CZ22" s="15">
        <f t="shared" si="7"/>
        <v>5.8963022667124134</v>
      </c>
      <c r="DA22" s="15">
        <f t="shared" si="7"/>
        <v>5.5964103567685832</v>
      </c>
      <c r="DB22" s="15">
        <f t="shared" si="7"/>
        <v>5.2133939149380204</v>
      </c>
      <c r="DC22" s="15">
        <f t="shared" si="7"/>
        <v>4.5269223022538885</v>
      </c>
      <c r="DD22" s="15">
        <f t="shared" si="7"/>
        <v>3.9273593271600542</v>
      </c>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N22" s="20">
        <f t="shared" si="8"/>
        <v>32.152243507772276</v>
      </c>
      <c r="EO22" s="29">
        <f t="shared" si="3"/>
        <v>2104.7772592479528</v>
      </c>
      <c r="EQ22" s="13">
        <f t="shared" si="9"/>
        <v>-5616.3702649999996</v>
      </c>
      <c r="ER22" s="20">
        <f t="shared" si="4"/>
        <v>-3511.5930057520468</v>
      </c>
      <c r="ES22" s="13">
        <f t="shared" si="0"/>
        <v>-2657.8824274633384</v>
      </c>
    </row>
    <row r="23" spans="1:149">
      <c r="A23" s="18">
        <v>2035</v>
      </c>
      <c r="C23" s="16">
        <v>32</v>
      </c>
      <c r="D23" s="49">
        <f>賃金!P44*$B$3/100</f>
        <v>4.1064845250352002</v>
      </c>
      <c r="E23" s="15">
        <f t="shared" si="1"/>
        <v>4.031548480551856</v>
      </c>
      <c r="F23" s="15">
        <f t="shared" si="1"/>
        <v>3.9584125652969919</v>
      </c>
      <c r="G23" s="15">
        <f t="shared" si="1"/>
        <v>4.1266476401024628</v>
      </c>
      <c r="H23" s="15">
        <f t="shared" si="1"/>
        <v>4.0515952411261464</v>
      </c>
      <c r="I23" s="15">
        <f t="shared" si="1"/>
        <v>3.9769166021219395</v>
      </c>
      <c r="J23" s="15">
        <f t="shared" si="1"/>
        <v>3.9017780397580206</v>
      </c>
      <c r="K23" s="15">
        <f t="shared" si="1"/>
        <v>3.8251768778358377</v>
      </c>
      <c r="L23" s="15">
        <f t="shared" si="1"/>
        <v>4.1192231307511946</v>
      </c>
      <c r="M23" s="15">
        <f t="shared" si="1"/>
        <v>4.0276930598885174</v>
      </c>
      <c r="N23" s="15">
        <f t="shared" si="1"/>
        <v>3.930076448877025</v>
      </c>
      <c r="O23" s="15">
        <f t="shared" si="1"/>
        <v>3.824471961173133</v>
      </c>
      <c r="P23" s="15">
        <f t="shared" si="1"/>
        <v>3.708764722152424</v>
      </c>
      <c r="Q23" s="15">
        <f t="shared" si="1"/>
        <v>3.1394351669941063</v>
      </c>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20">
        <f t="shared" si="2"/>
        <v>0</v>
      </c>
      <c r="AZ23" s="15"/>
      <c r="BA23" s="49">
        <f>賃金!Q44*$B$3/100</f>
        <v>4.5726560832771774</v>
      </c>
      <c r="BB23" s="15">
        <f t="shared" si="5"/>
        <v>4.5057005101001044</v>
      </c>
      <c r="BC23" s="15">
        <f t="shared" si="5"/>
        <v>4.4405586825121794</v>
      </c>
      <c r="BD23" s="15">
        <f t="shared" si="5"/>
        <v>4.6449278258879101</v>
      </c>
      <c r="BE23" s="15">
        <f t="shared" si="5"/>
        <v>4.5715389480341138</v>
      </c>
      <c r="BF23" s="15">
        <f t="shared" si="5"/>
        <v>4.4907154540920677</v>
      </c>
      <c r="BG23" s="15">
        <f t="shared" si="5"/>
        <v>4.3979913695421056</v>
      </c>
      <c r="BH23" s="15">
        <f t="shared" si="5"/>
        <v>4.2881646284345916</v>
      </c>
      <c r="BI23" s="15">
        <f t="shared" si="5"/>
        <v>4.3655879571583522</v>
      </c>
      <c r="BJ23" s="15">
        <f t="shared" si="5"/>
        <v>4.1945767557394742</v>
      </c>
      <c r="BK23" s="15">
        <f t="shared" si="5"/>
        <v>3.9841628365745838</v>
      </c>
      <c r="BL23" s="15">
        <f t="shared" si="5"/>
        <v>3.7253892959396877</v>
      </c>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20">
        <f t="shared" si="6"/>
        <v>34.992845984051151</v>
      </c>
      <c r="CU23" s="15"/>
      <c r="CV23" s="49">
        <f>賃金!R44*$B$3/100</f>
        <v>6.4086239340218363</v>
      </c>
      <c r="CW23" s="15">
        <f t="shared" si="7"/>
        <v>6.2654872816966876</v>
      </c>
      <c r="CX23" s="15">
        <f t="shared" si="7"/>
        <v>6.1199910957388104</v>
      </c>
      <c r="CY23" s="15">
        <f t="shared" si="7"/>
        <v>6.3296621073758077</v>
      </c>
      <c r="CZ23" s="15">
        <f t="shared" si="7"/>
        <v>6.1345076192187831</v>
      </c>
      <c r="DA23" s="15">
        <f t="shared" si="7"/>
        <v>5.8963022667124134</v>
      </c>
      <c r="DB23" s="15">
        <f t="shared" si="7"/>
        <v>5.5964103567685832</v>
      </c>
      <c r="DC23" s="15">
        <f t="shared" si="7"/>
        <v>5.2133939149380204</v>
      </c>
      <c r="DD23" s="15">
        <f t="shared" si="7"/>
        <v>4.5269223022538885</v>
      </c>
      <c r="DE23" s="15">
        <f t="shared" si="7"/>
        <v>3.9273593271600542</v>
      </c>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N23" s="20">
        <f t="shared" si="8"/>
        <v>36.757376659819336</v>
      </c>
      <c r="EO23" s="29">
        <f t="shared" si="3"/>
        <v>2399.5771358012598</v>
      </c>
      <c r="EQ23" s="13">
        <f t="shared" si="9"/>
        <v>-5616.3702649999996</v>
      </c>
      <c r="ER23" s="20">
        <f t="shared" si="4"/>
        <v>-3216.7931291987397</v>
      </c>
      <c r="ES23" s="13">
        <f t="shared" si="0"/>
        <v>-2383.1394761175011</v>
      </c>
    </row>
    <row r="24" spans="1:149">
      <c r="A24" s="18">
        <v>2036</v>
      </c>
      <c r="C24" s="16">
        <v>33</v>
      </c>
      <c r="D24" s="49">
        <f>賃金!P45*$B$3/100</f>
        <v>4.1834167009801009</v>
      </c>
      <c r="E24" s="15">
        <f t="shared" si="1"/>
        <v>4.1064845250352002</v>
      </c>
      <c r="F24" s="15">
        <f t="shared" si="1"/>
        <v>4.031548480551856</v>
      </c>
      <c r="G24" s="15">
        <f t="shared" si="1"/>
        <v>3.9584125652969919</v>
      </c>
      <c r="H24" s="15">
        <f t="shared" si="1"/>
        <v>4.1266476401024628</v>
      </c>
      <c r="I24" s="15">
        <f t="shared" si="1"/>
        <v>4.0515952411261464</v>
      </c>
      <c r="J24" s="15">
        <f t="shared" si="1"/>
        <v>3.9769166021219395</v>
      </c>
      <c r="K24" s="15">
        <f t="shared" si="1"/>
        <v>3.9017780397580206</v>
      </c>
      <c r="L24" s="15">
        <f t="shared" si="1"/>
        <v>3.8251768778358377</v>
      </c>
      <c r="M24" s="15">
        <f t="shared" si="1"/>
        <v>4.1192231307511946</v>
      </c>
      <c r="N24" s="15">
        <f t="shared" si="1"/>
        <v>4.0276930598885174</v>
      </c>
      <c r="O24" s="15">
        <f t="shared" si="1"/>
        <v>3.930076448877025</v>
      </c>
      <c r="P24" s="15">
        <f t="shared" si="1"/>
        <v>3.824471961173133</v>
      </c>
      <c r="Q24" s="15">
        <f t="shared" si="1"/>
        <v>3.708764722152424</v>
      </c>
      <c r="R24" s="15">
        <f t="shared" si="1"/>
        <v>3.1394351669941063</v>
      </c>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20">
        <f t="shared" si="2"/>
        <v>0</v>
      </c>
      <c r="AZ24" s="15"/>
      <c r="BA24" s="49">
        <f>賃金!Q45*$B$3/100</f>
        <v>4.6432154596687996</v>
      </c>
      <c r="BB24" s="15">
        <f t="shared" si="5"/>
        <v>4.5726560832771774</v>
      </c>
      <c r="BC24" s="15">
        <f t="shared" si="5"/>
        <v>4.5057005101001044</v>
      </c>
      <c r="BD24" s="15">
        <f t="shared" si="5"/>
        <v>4.4405586825121794</v>
      </c>
      <c r="BE24" s="15">
        <f t="shared" si="5"/>
        <v>4.6449278258879101</v>
      </c>
      <c r="BF24" s="15">
        <f t="shared" si="5"/>
        <v>4.5715389480341138</v>
      </c>
      <c r="BG24" s="15">
        <f t="shared" si="5"/>
        <v>4.4907154540920677</v>
      </c>
      <c r="BH24" s="15">
        <f t="shared" si="5"/>
        <v>4.3979913695421056</v>
      </c>
      <c r="BI24" s="15">
        <f t="shared" si="5"/>
        <v>4.2881646284345916</v>
      </c>
      <c r="BJ24" s="15">
        <f t="shared" si="5"/>
        <v>4.3655879571583522</v>
      </c>
      <c r="BK24" s="15">
        <f t="shared" si="5"/>
        <v>4.1945767557394742</v>
      </c>
      <c r="BL24" s="15">
        <f t="shared" si="5"/>
        <v>3.9841628365745838</v>
      </c>
      <c r="BM24" s="15">
        <f t="shared" si="5"/>
        <v>3.7253892959396877</v>
      </c>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20">
        <f t="shared" si="6"/>
        <v>38.353748205259876</v>
      </c>
      <c r="CU24" s="15"/>
      <c r="CV24" s="49">
        <f>賃金!R45*$B$3/100</f>
        <v>6.5577637366558914</v>
      </c>
      <c r="CW24" s="15">
        <f t="shared" si="7"/>
        <v>6.4086239340218363</v>
      </c>
      <c r="CX24" s="15">
        <f t="shared" si="7"/>
        <v>6.2654872816966876</v>
      </c>
      <c r="CY24" s="15">
        <f t="shared" si="7"/>
        <v>6.1199910957388104</v>
      </c>
      <c r="CZ24" s="15">
        <f t="shared" si="7"/>
        <v>6.3296621073758077</v>
      </c>
      <c r="DA24" s="15">
        <f t="shared" si="7"/>
        <v>6.1345076192187831</v>
      </c>
      <c r="DB24" s="15">
        <f t="shared" si="7"/>
        <v>5.8963022667124134</v>
      </c>
      <c r="DC24" s="15">
        <f t="shared" si="7"/>
        <v>5.5964103567685832</v>
      </c>
      <c r="DD24" s="15">
        <f t="shared" si="7"/>
        <v>5.2133939149380204</v>
      </c>
      <c r="DE24" s="15">
        <f t="shared" si="7"/>
        <v>4.5269223022538885</v>
      </c>
      <c r="DF24" s="15">
        <f t="shared" si="7"/>
        <v>3.9273593271600542</v>
      </c>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N24" s="20">
        <f t="shared" si="8"/>
        <v>41.467715251325394</v>
      </c>
      <c r="EO24" s="29">
        <f t="shared" si="3"/>
        <v>2700.9680222206503</v>
      </c>
      <c r="EQ24" s="13">
        <f t="shared" si="9"/>
        <v>-5616.3702649999996</v>
      </c>
      <c r="ER24" s="20">
        <f t="shared" si="4"/>
        <v>-2915.4022427793493</v>
      </c>
      <c r="ES24" s="13">
        <f t="shared" si="0"/>
        <v>-2114.0709061403572</v>
      </c>
    </row>
    <row r="25" spans="1:149">
      <c r="A25" s="18">
        <v>2037</v>
      </c>
      <c r="C25" s="16">
        <v>34</v>
      </c>
      <c r="D25" s="49">
        <f>賃金!P46*$B$3/100</f>
        <v>4.2624055718904232</v>
      </c>
      <c r="E25" s="15">
        <f t="shared" si="1"/>
        <v>4.1834167009801009</v>
      </c>
      <c r="F25" s="15">
        <f t="shared" si="1"/>
        <v>4.1064845250352002</v>
      </c>
      <c r="G25" s="15">
        <f t="shared" si="1"/>
        <v>4.031548480551856</v>
      </c>
      <c r="H25" s="15">
        <f t="shared" si="1"/>
        <v>3.9584125652969919</v>
      </c>
      <c r="I25" s="15">
        <f t="shared" si="1"/>
        <v>4.1266476401024628</v>
      </c>
      <c r="J25" s="15">
        <f t="shared" si="1"/>
        <v>4.0515952411261464</v>
      </c>
      <c r="K25" s="15">
        <f t="shared" si="1"/>
        <v>3.9769166021219395</v>
      </c>
      <c r="L25" s="15">
        <f t="shared" si="1"/>
        <v>3.9017780397580206</v>
      </c>
      <c r="M25" s="15">
        <f t="shared" si="1"/>
        <v>3.8251768778358377</v>
      </c>
      <c r="N25" s="15">
        <f t="shared" si="1"/>
        <v>4.1192231307511946</v>
      </c>
      <c r="O25" s="15">
        <f t="shared" si="1"/>
        <v>4.0276930598885174</v>
      </c>
      <c r="P25" s="15">
        <f t="shared" si="1"/>
        <v>3.930076448877025</v>
      </c>
      <c r="Q25" s="15">
        <f t="shared" si="1"/>
        <v>3.824471961173133</v>
      </c>
      <c r="R25" s="15">
        <f t="shared" si="1"/>
        <v>3.708764722152424</v>
      </c>
      <c r="S25" s="15">
        <f t="shared" si="1"/>
        <v>3.1394351669941063</v>
      </c>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20">
        <f t="shared" si="2"/>
        <v>0</v>
      </c>
      <c r="AZ25" s="15"/>
      <c r="BA25" s="49">
        <f>賃金!Q46*$B$3/100</f>
        <v>4.7186538535138718</v>
      </c>
      <c r="BB25" s="15">
        <f t="shared" si="5"/>
        <v>4.6432154596687996</v>
      </c>
      <c r="BC25" s="15">
        <f t="shared" si="5"/>
        <v>4.5726560832771774</v>
      </c>
      <c r="BD25" s="15">
        <f t="shared" si="5"/>
        <v>4.5057005101001044</v>
      </c>
      <c r="BE25" s="15">
        <f t="shared" si="5"/>
        <v>4.4405586825121794</v>
      </c>
      <c r="BF25" s="15">
        <f t="shared" si="5"/>
        <v>4.6449278258879101</v>
      </c>
      <c r="BG25" s="15">
        <f t="shared" si="5"/>
        <v>4.5715389480341138</v>
      </c>
      <c r="BH25" s="15">
        <f t="shared" si="5"/>
        <v>4.4907154540920677</v>
      </c>
      <c r="BI25" s="15">
        <f t="shared" si="5"/>
        <v>4.3979913695421056</v>
      </c>
      <c r="BJ25" s="15">
        <f t="shared" si="5"/>
        <v>4.2881646284345916</v>
      </c>
      <c r="BK25" s="15">
        <f t="shared" si="5"/>
        <v>4.3655879571583522</v>
      </c>
      <c r="BL25" s="15">
        <f t="shared" si="5"/>
        <v>4.1945767557394742</v>
      </c>
      <c r="BM25" s="15">
        <f t="shared" si="5"/>
        <v>3.9841628365745838</v>
      </c>
      <c r="BN25" s="15">
        <f t="shared" si="5"/>
        <v>3.7253892959396877</v>
      </c>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20">
        <f t="shared" si="6"/>
        <v>41.766511568116442</v>
      </c>
      <c r="CU25" s="15"/>
      <c r="CV25" s="49">
        <f>賃金!R46*$B$3/100</f>
        <v>6.7193139396373995</v>
      </c>
      <c r="CW25" s="15">
        <f t="shared" si="7"/>
        <v>6.5577637366558914</v>
      </c>
      <c r="CX25" s="15">
        <f t="shared" si="7"/>
        <v>6.4086239340218363</v>
      </c>
      <c r="CY25" s="15">
        <f t="shared" si="7"/>
        <v>6.2654872816966876</v>
      </c>
      <c r="CZ25" s="15">
        <f t="shared" si="7"/>
        <v>6.1199910957388104</v>
      </c>
      <c r="DA25" s="15">
        <f t="shared" si="7"/>
        <v>6.3296621073758077</v>
      </c>
      <c r="DB25" s="15">
        <f t="shared" si="7"/>
        <v>6.1345076192187831</v>
      </c>
      <c r="DC25" s="15">
        <f t="shared" si="7"/>
        <v>5.8963022667124134</v>
      </c>
      <c r="DD25" s="15">
        <f t="shared" si="7"/>
        <v>5.5964103567685832</v>
      </c>
      <c r="DE25" s="15">
        <f t="shared" si="7"/>
        <v>5.2133939149380204</v>
      </c>
      <c r="DF25" s="15">
        <f t="shared" si="7"/>
        <v>4.5269223022538885</v>
      </c>
      <c r="DG25" s="15">
        <f t="shared" si="7"/>
        <v>3.9273593271600542</v>
      </c>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N25" s="20">
        <f t="shared" si="8"/>
        <v>46.287671597767471</v>
      </c>
      <c r="EO25" s="29">
        <f t="shared" si="3"/>
        <v>3009.2295249634703</v>
      </c>
      <c r="EQ25" s="13">
        <f t="shared" si="9"/>
        <v>-5616.3702649999996</v>
      </c>
      <c r="ER25" s="20">
        <f t="shared" si="4"/>
        <v>-2607.1407400365292</v>
      </c>
      <c r="ES25" s="13">
        <f t="shared" si="0"/>
        <v>-1850.4624631000713</v>
      </c>
    </row>
    <row r="26" spans="1:149">
      <c r="A26" s="18">
        <v>2038</v>
      </c>
      <c r="C26" s="16">
        <v>35</v>
      </c>
      <c r="D26" s="49">
        <f>賃金!P47*$B$3/100</f>
        <v>4.3452135782530936</v>
      </c>
      <c r="E26" s="15">
        <f t="shared" si="1"/>
        <v>4.2624055718904232</v>
      </c>
      <c r="F26" s="15">
        <f t="shared" si="1"/>
        <v>4.1834167009801009</v>
      </c>
      <c r="G26" s="15">
        <f t="shared" si="1"/>
        <v>4.1064845250352002</v>
      </c>
      <c r="H26" s="15">
        <f t="shared" si="1"/>
        <v>4.031548480551856</v>
      </c>
      <c r="I26" s="15">
        <f t="shared" si="1"/>
        <v>3.9584125652969919</v>
      </c>
      <c r="J26" s="15">
        <f t="shared" si="1"/>
        <v>4.1266476401024628</v>
      </c>
      <c r="K26" s="15">
        <f t="shared" si="1"/>
        <v>4.0515952411261464</v>
      </c>
      <c r="L26" s="15">
        <f t="shared" si="1"/>
        <v>3.9769166021219395</v>
      </c>
      <c r="M26" s="15">
        <f t="shared" si="1"/>
        <v>3.9017780397580206</v>
      </c>
      <c r="N26" s="15">
        <f t="shared" si="1"/>
        <v>3.8251768778358377</v>
      </c>
      <c r="O26" s="15">
        <f t="shared" si="1"/>
        <v>4.1192231307511946</v>
      </c>
      <c r="P26" s="15">
        <f t="shared" si="1"/>
        <v>4.0276930598885174</v>
      </c>
      <c r="Q26" s="15">
        <f t="shared" si="1"/>
        <v>3.930076448877025</v>
      </c>
      <c r="R26" s="15">
        <f t="shared" si="1"/>
        <v>3.824471961173133</v>
      </c>
      <c r="S26" s="15">
        <f t="shared" si="1"/>
        <v>3.708764722152424</v>
      </c>
      <c r="T26" s="15">
        <f t="shared" si="1"/>
        <v>3.1394351669941063</v>
      </c>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20">
        <f t="shared" si="2"/>
        <v>0</v>
      </c>
      <c r="AZ26" s="15"/>
      <c r="BA26" s="49">
        <f>賃金!Q47*$B$3/100</f>
        <v>4.6961721695669691</v>
      </c>
      <c r="BB26" s="15">
        <f t="shared" si="5"/>
        <v>4.7186538535138718</v>
      </c>
      <c r="BC26" s="15">
        <f t="shared" si="5"/>
        <v>4.6432154596687996</v>
      </c>
      <c r="BD26" s="15">
        <f t="shared" si="5"/>
        <v>4.5726560832771774</v>
      </c>
      <c r="BE26" s="15">
        <f t="shared" si="5"/>
        <v>4.5057005101001044</v>
      </c>
      <c r="BF26" s="15">
        <f t="shared" si="5"/>
        <v>4.4405586825121794</v>
      </c>
      <c r="BG26" s="15">
        <f t="shared" si="5"/>
        <v>4.6449278258879101</v>
      </c>
      <c r="BH26" s="15">
        <f t="shared" si="5"/>
        <v>4.5715389480341138</v>
      </c>
      <c r="BI26" s="15">
        <f t="shared" si="5"/>
        <v>4.4907154540920677</v>
      </c>
      <c r="BJ26" s="15">
        <f t="shared" si="5"/>
        <v>4.3979913695421056</v>
      </c>
      <c r="BK26" s="15">
        <f t="shared" si="5"/>
        <v>4.2881646284345916</v>
      </c>
      <c r="BL26" s="15">
        <f t="shared" si="5"/>
        <v>4.3655879571583522</v>
      </c>
      <c r="BM26" s="15">
        <f t="shared" si="5"/>
        <v>4.1945767557394742</v>
      </c>
      <c r="BN26" s="15">
        <f t="shared" si="5"/>
        <v>3.9841628365745838</v>
      </c>
      <c r="BO26" s="15">
        <f t="shared" si="5"/>
        <v>3.7253892959396877</v>
      </c>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20">
        <f t="shared" si="6"/>
        <v>45.234722150449137</v>
      </c>
      <c r="CU26" s="15"/>
      <c r="CV26" s="49">
        <f>賃金!R47*$B$3/100</f>
        <v>6.6738636853340756</v>
      </c>
      <c r="CW26" s="15">
        <f t="shared" si="7"/>
        <v>6.7193139396373995</v>
      </c>
      <c r="CX26" s="15">
        <f t="shared" si="7"/>
        <v>6.5577637366558914</v>
      </c>
      <c r="CY26" s="15">
        <f t="shared" si="7"/>
        <v>6.4086239340218363</v>
      </c>
      <c r="CZ26" s="15">
        <f t="shared" si="7"/>
        <v>6.2654872816966876</v>
      </c>
      <c r="DA26" s="15">
        <f t="shared" si="7"/>
        <v>6.1199910957388104</v>
      </c>
      <c r="DB26" s="15">
        <f t="shared" si="7"/>
        <v>6.3296621073758077</v>
      </c>
      <c r="DC26" s="15">
        <f t="shared" si="7"/>
        <v>6.1345076192187831</v>
      </c>
      <c r="DD26" s="15">
        <f t="shared" si="7"/>
        <v>5.8963022667124134</v>
      </c>
      <c r="DE26" s="15">
        <f t="shared" si="7"/>
        <v>5.5964103567685832</v>
      </c>
      <c r="DF26" s="15">
        <f t="shared" si="7"/>
        <v>5.2133939149380204</v>
      </c>
      <c r="DG26" s="15">
        <f t="shared" si="7"/>
        <v>4.5269223022538885</v>
      </c>
      <c r="DH26" s="15">
        <f t="shared" si="7"/>
        <v>3.9273593271600542</v>
      </c>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N26" s="20">
        <f t="shared" si="8"/>
        <v>51.226367343400959</v>
      </c>
      <c r="EO26" s="29">
        <f t="shared" si="3"/>
        <v>3324.9294041843364</v>
      </c>
      <c r="EQ26" s="13">
        <f t="shared" si="9"/>
        <v>-5616.3702649999996</v>
      </c>
      <c r="ER26" s="20">
        <f t="shared" si="4"/>
        <v>-2291.4408608156632</v>
      </c>
      <c r="ES26" s="13">
        <f t="shared" si="0"/>
        <v>-1591.9125059706278</v>
      </c>
    </row>
    <row r="27" spans="1:149">
      <c r="A27" s="18">
        <v>2039</v>
      </c>
      <c r="C27" s="13">
        <v>36</v>
      </c>
      <c r="D27" s="49">
        <f>賃金!P48*$B$3/100</f>
        <v>4.4280144250456042</v>
      </c>
      <c r="E27" s="15">
        <f t="shared" si="1"/>
        <v>4.3452135782530936</v>
      </c>
      <c r="F27" s="15">
        <f t="shared" si="1"/>
        <v>4.2624055718904232</v>
      </c>
      <c r="G27" s="15">
        <f t="shared" si="1"/>
        <v>4.1834167009801009</v>
      </c>
      <c r="H27" s="15">
        <f t="shared" si="1"/>
        <v>4.1064845250352002</v>
      </c>
      <c r="I27" s="15">
        <f t="shared" si="1"/>
        <v>4.031548480551856</v>
      </c>
      <c r="J27" s="15">
        <f t="shared" si="1"/>
        <v>3.9584125652969919</v>
      </c>
      <c r="K27" s="15">
        <f t="shared" si="1"/>
        <v>4.1266476401024628</v>
      </c>
      <c r="L27" s="15">
        <f t="shared" si="1"/>
        <v>4.0515952411261464</v>
      </c>
      <c r="M27" s="15">
        <f t="shared" si="1"/>
        <v>3.9769166021219395</v>
      </c>
      <c r="N27" s="15">
        <f t="shared" si="1"/>
        <v>3.9017780397580206</v>
      </c>
      <c r="O27" s="15">
        <f t="shared" si="1"/>
        <v>3.8251768778358377</v>
      </c>
      <c r="P27" s="15">
        <f t="shared" si="1"/>
        <v>4.1192231307511946</v>
      </c>
      <c r="Q27" s="15">
        <f t="shared" si="1"/>
        <v>4.0276930598885174</v>
      </c>
      <c r="R27" s="15">
        <f t="shared" si="1"/>
        <v>3.930076448877025</v>
      </c>
      <c r="S27" s="15">
        <f t="shared" si="1"/>
        <v>3.824471961173133</v>
      </c>
      <c r="T27" s="15">
        <f t="shared" si="1"/>
        <v>3.708764722152424</v>
      </c>
      <c r="U27" s="15">
        <f t="shared" ref="U27:AJ50" si="10">T26</f>
        <v>3.1394351669941063</v>
      </c>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20">
        <f t="shared" si="2"/>
        <v>0</v>
      </c>
      <c r="AZ27" s="15"/>
      <c r="BA27" s="49">
        <f>賃金!Q48*$B$3/100</f>
        <v>4.7814325222848666</v>
      </c>
      <c r="BB27" s="15">
        <f t="shared" si="5"/>
        <v>4.6961721695669691</v>
      </c>
      <c r="BC27" s="15">
        <f t="shared" si="5"/>
        <v>4.7186538535138718</v>
      </c>
      <c r="BD27" s="15">
        <f t="shared" si="5"/>
        <v>4.6432154596687996</v>
      </c>
      <c r="BE27" s="15">
        <f t="shared" si="5"/>
        <v>4.5726560832771774</v>
      </c>
      <c r="BF27" s="15">
        <f t="shared" si="5"/>
        <v>4.5057005101001044</v>
      </c>
      <c r="BG27" s="15">
        <f t="shared" si="5"/>
        <v>4.4405586825121794</v>
      </c>
      <c r="BH27" s="15">
        <f t="shared" si="5"/>
        <v>4.6449278258879101</v>
      </c>
      <c r="BI27" s="15">
        <f t="shared" si="5"/>
        <v>4.5715389480341138</v>
      </c>
      <c r="BJ27" s="15">
        <f t="shared" si="5"/>
        <v>4.4907154540920677</v>
      </c>
      <c r="BK27" s="15">
        <f t="shared" si="5"/>
        <v>4.3979913695421056</v>
      </c>
      <c r="BL27" s="15">
        <f t="shared" si="5"/>
        <v>4.2881646284345916</v>
      </c>
      <c r="BM27" s="15">
        <f t="shared" si="5"/>
        <v>4.3655879571583522</v>
      </c>
      <c r="BN27" s="15">
        <f t="shared" si="5"/>
        <v>4.1945767557394742</v>
      </c>
      <c r="BO27" s="15">
        <f t="shared" si="5"/>
        <v>3.9841628365745838</v>
      </c>
      <c r="BP27" s="15">
        <f t="shared" si="5"/>
        <v>3.7253892959396877</v>
      </c>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20">
        <f t="shared" si="6"/>
        <v>48.686408695080864</v>
      </c>
      <c r="CU27" s="15"/>
      <c r="CV27" s="49">
        <f>賃金!R48*$B$3/100</f>
        <v>6.8658740615240363</v>
      </c>
      <c r="CW27" s="15">
        <f t="shared" si="7"/>
        <v>6.6738636853340756</v>
      </c>
      <c r="CX27" s="15">
        <f t="shared" si="7"/>
        <v>6.7193139396373995</v>
      </c>
      <c r="CY27" s="15">
        <f t="shared" si="7"/>
        <v>6.5577637366558914</v>
      </c>
      <c r="CZ27" s="15">
        <f t="shared" si="7"/>
        <v>6.4086239340218363</v>
      </c>
      <c r="DA27" s="15">
        <f t="shared" si="7"/>
        <v>6.2654872816966876</v>
      </c>
      <c r="DB27" s="15">
        <f t="shared" si="7"/>
        <v>6.1199910957388104</v>
      </c>
      <c r="DC27" s="15">
        <f t="shared" si="7"/>
        <v>6.3296621073758077</v>
      </c>
      <c r="DD27" s="15">
        <f t="shared" si="7"/>
        <v>6.1345076192187831</v>
      </c>
      <c r="DE27" s="15">
        <f t="shared" si="7"/>
        <v>5.8963022667124134</v>
      </c>
      <c r="DF27" s="15">
        <f t="shared" si="7"/>
        <v>5.5964103567685832</v>
      </c>
      <c r="DG27" s="15">
        <f t="shared" si="7"/>
        <v>5.2133939149380204</v>
      </c>
      <c r="DH27" s="15">
        <f t="shared" si="7"/>
        <v>4.5269223022538885</v>
      </c>
      <c r="DI27" s="15">
        <f t="shared" si="7"/>
        <v>3.9273593271600542</v>
      </c>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N27" s="20">
        <f t="shared" si="8"/>
        <v>56.131657152121498</v>
      </c>
      <c r="EO27" s="29">
        <f t="shared" si="3"/>
        <v>3638.5315566065306</v>
      </c>
      <c r="EQ27" s="13">
        <f t="shared" si="9"/>
        <v>-5616.3702649999996</v>
      </c>
      <c r="ER27" s="20">
        <f t="shared" si="4"/>
        <v>-1977.838708393469</v>
      </c>
      <c r="ES27" s="13">
        <f t="shared" si="0"/>
        <v>-1344.9190692686502</v>
      </c>
    </row>
    <row r="28" spans="1:149">
      <c r="A28" s="18">
        <v>2040</v>
      </c>
      <c r="C28" s="13">
        <v>37</v>
      </c>
      <c r="D28" s="49">
        <f>賃金!P49*$B$3/100</f>
        <v>4.5122891056357979</v>
      </c>
      <c r="E28" s="15">
        <f t="shared" si="1"/>
        <v>4.4280144250456042</v>
      </c>
      <c r="F28" s="15">
        <f t="shared" si="1"/>
        <v>4.3452135782530936</v>
      </c>
      <c r="G28" s="15">
        <f t="shared" si="1"/>
        <v>4.2624055718904232</v>
      </c>
      <c r="H28" s="15">
        <f t="shared" si="1"/>
        <v>4.1834167009801009</v>
      </c>
      <c r="I28" s="15">
        <f t="shared" si="1"/>
        <v>4.1064845250352002</v>
      </c>
      <c r="J28" s="15">
        <f t="shared" si="1"/>
        <v>4.031548480551856</v>
      </c>
      <c r="K28" s="15">
        <f t="shared" si="1"/>
        <v>3.9584125652969919</v>
      </c>
      <c r="L28" s="15">
        <f t="shared" si="1"/>
        <v>4.1266476401024628</v>
      </c>
      <c r="M28" s="15">
        <f t="shared" si="1"/>
        <v>4.0515952411261464</v>
      </c>
      <c r="N28" s="15">
        <f t="shared" si="1"/>
        <v>3.9769166021219395</v>
      </c>
      <c r="O28" s="15">
        <f t="shared" si="1"/>
        <v>3.9017780397580206</v>
      </c>
      <c r="P28" s="15">
        <f t="shared" si="1"/>
        <v>3.8251768778358377</v>
      </c>
      <c r="Q28" s="15">
        <f t="shared" si="1"/>
        <v>4.1192231307511946</v>
      </c>
      <c r="R28" s="15">
        <f t="shared" si="1"/>
        <v>4.0276930598885174</v>
      </c>
      <c r="S28" s="15">
        <f t="shared" si="1"/>
        <v>3.930076448877025</v>
      </c>
      <c r="T28" s="15">
        <f t="shared" si="1"/>
        <v>3.824471961173133</v>
      </c>
      <c r="U28" s="15">
        <f t="shared" si="10"/>
        <v>3.708764722152424</v>
      </c>
      <c r="V28" s="15">
        <f t="shared" si="10"/>
        <v>3.1394351669941063</v>
      </c>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20">
        <f t="shared" si="2"/>
        <v>0</v>
      </c>
      <c r="AZ28" s="15"/>
      <c r="BA28" s="49">
        <f>賃金!Q49*$B$3/100</f>
        <v>4.8725364771481008</v>
      </c>
      <c r="BB28" s="15">
        <f t="shared" si="5"/>
        <v>4.7814325222848666</v>
      </c>
      <c r="BC28" s="15">
        <f t="shared" si="5"/>
        <v>4.6961721695669691</v>
      </c>
      <c r="BD28" s="15">
        <f t="shared" si="5"/>
        <v>4.7186538535138718</v>
      </c>
      <c r="BE28" s="15">
        <f t="shared" si="5"/>
        <v>4.6432154596687996</v>
      </c>
      <c r="BF28" s="15">
        <f t="shared" si="5"/>
        <v>4.5726560832771774</v>
      </c>
      <c r="BG28" s="15">
        <f t="shared" si="5"/>
        <v>4.5057005101001044</v>
      </c>
      <c r="BH28" s="15">
        <f t="shared" si="5"/>
        <v>4.4405586825121794</v>
      </c>
      <c r="BI28" s="15">
        <f t="shared" si="5"/>
        <v>4.6449278258879101</v>
      </c>
      <c r="BJ28" s="15">
        <f t="shared" si="5"/>
        <v>4.5715389480341138</v>
      </c>
      <c r="BK28" s="15">
        <f t="shared" si="5"/>
        <v>4.4907154540920677</v>
      </c>
      <c r="BL28" s="15">
        <f t="shared" si="5"/>
        <v>4.3979913695421056</v>
      </c>
      <c r="BM28" s="15">
        <f t="shared" si="5"/>
        <v>4.2881646284345916</v>
      </c>
      <c r="BN28" s="15">
        <f t="shared" si="5"/>
        <v>4.3655879571583522</v>
      </c>
      <c r="BO28" s="15">
        <f t="shared" si="5"/>
        <v>4.1945767557394742</v>
      </c>
      <c r="BP28" s="15">
        <f t="shared" si="5"/>
        <v>3.9841628365745838</v>
      </c>
      <c r="BQ28" s="15">
        <f t="shared" si="5"/>
        <v>3.7253892959396877</v>
      </c>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20">
        <f t="shared" si="6"/>
        <v>52.200761598960248</v>
      </c>
      <c r="CU28" s="15"/>
      <c r="CV28" s="49">
        <f>賃金!R49*$B$3/100</f>
        <v>7.0784612198235344</v>
      </c>
      <c r="CW28" s="15">
        <f t="shared" si="7"/>
        <v>6.8658740615240363</v>
      </c>
      <c r="CX28" s="15">
        <f t="shared" si="7"/>
        <v>6.6738636853340756</v>
      </c>
      <c r="CY28" s="15">
        <f t="shared" si="7"/>
        <v>6.7193139396373995</v>
      </c>
      <c r="CZ28" s="15">
        <f t="shared" si="7"/>
        <v>6.5577637366558914</v>
      </c>
      <c r="DA28" s="15">
        <f t="shared" si="7"/>
        <v>6.4086239340218363</v>
      </c>
      <c r="DB28" s="15">
        <f t="shared" si="7"/>
        <v>6.2654872816966876</v>
      </c>
      <c r="DC28" s="15">
        <f t="shared" si="7"/>
        <v>6.1199910957388104</v>
      </c>
      <c r="DD28" s="15">
        <f t="shared" si="7"/>
        <v>6.3296621073758077</v>
      </c>
      <c r="DE28" s="15">
        <f t="shared" si="7"/>
        <v>6.1345076192187831</v>
      </c>
      <c r="DF28" s="15">
        <f t="shared" si="7"/>
        <v>5.8963022667124134</v>
      </c>
      <c r="DG28" s="15">
        <f t="shared" si="7"/>
        <v>5.5964103567685832</v>
      </c>
      <c r="DH28" s="15">
        <f t="shared" si="7"/>
        <v>5.2133939149380204</v>
      </c>
      <c r="DI28" s="15">
        <f t="shared" si="7"/>
        <v>4.5269223022538885</v>
      </c>
      <c r="DJ28" s="15">
        <f t="shared" si="7"/>
        <v>3.9273593271600542</v>
      </c>
      <c r="DK28" s="15"/>
      <c r="DL28" s="15"/>
      <c r="DM28" s="15"/>
      <c r="DN28" s="15"/>
      <c r="DO28" s="15"/>
      <c r="DP28" s="15"/>
      <c r="DQ28" s="15"/>
      <c r="DR28" s="15"/>
      <c r="DS28" s="15"/>
      <c r="DT28" s="15"/>
      <c r="DU28" s="15"/>
      <c r="DV28" s="15"/>
      <c r="DW28" s="15"/>
      <c r="DX28" s="15"/>
      <c r="DY28" s="15"/>
      <c r="DZ28" s="15"/>
      <c r="EA28" s="15"/>
      <c r="EB28" s="15"/>
      <c r="EC28" s="15"/>
      <c r="ED28" s="15"/>
      <c r="EE28" s="15"/>
      <c r="EF28" s="15"/>
      <c r="EN28" s="20">
        <f t="shared" si="8"/>
        <v>61.178074587341669</v>
      </c>
      <c r="EO28" s="29">
        <f t="shared" si="3"/>
        <v>3960.9569961169077</v>
      </c>
      <c r="EQ28" s="13">
        <f t="shared" si="9"/>
        <v>-5616.3702649999996</v>
      </c>
      <c r="ER28" s="20">
        <f t="shared" si="4"/>
        <v>-1655.4132688830919</v>
      </c>
      <c r="ES28" s="13">
        <f t="shared" si="0"/>
        <v>-1101.8093381251858</v>
      </c>
    </row>
    <row r="29" spans="1:149">
      <c r="A29" s="18">
        <v>2041</v>
      </c>
      <c r="C29" s="13">
        <v>38</v>
      </c>
      <c r="D29" s="49">
        <f>賃金!P50*$B$3/100</f>
        <v>4.5976037047241398</v>
      </c>
      <c r="E29" s="15">
        <f t="shared" si="1"/>
        <v>4.5122891056357979</v>
      </c>
      <c r="F29" s="15">
        <f t="shared" si="1"/>
        <v>4.4280144250456042</v>
      </c>
      <c r="G29" s="15">
        <f t="shared" si="1"/>
        <v>4.3452135782530936</v>
      </c>
      <c r="H29" s="15">
        <f t="shared" si="1"/>
        <v>4.2624055718904232</v>
      </c>
      <c r="I29" s="15">
        <f t="shared" si="1"/>
        <v>4.1834167009801009</v>
      </c>
      <c r="J29" s="15">
        <f t="shared" si="1"/>
        <v>4.1064845250352002</v>
      </c>
      <c r="K29" s="15">
        <f t="shared" si="1"/>
        <v>4.031548480551856</v>
      </c>
      <c r="L29" s="15">
        <f t="shared" si="1"/>
        <v>3.9584125652969919</v>
      </c>
      <c r="M29" s="15">
        <f t="shared" si="1"/>
        <v>4.1266476401024628</v>
      </c>
      <c r="N29" s="15">
        <f t="shared" si="1"/>
        <v>4.0515952411261464</v>
      </c>
      <c r="O29" s="15">
        <f t="shared" si="1"/>
        <v>3.9769166021219395</v>
      </c>
      <c r="P29" s="15">
        <f t="shared" si="1"/>
        <v>3.9017780397580206</v>
      </c>
      <c r="Q29" s="15">
        <f t="shared" si="1"/>
        <v>3.8251768778358377</v>
      </c>
      <c r="R29" s="15">
        <f t="shared" si="1"/>
        <v>4.1192231307511946</v>
      </c>
      <c r="S29" s="15">
        <f t="shared" si="1"/>
        <v>4.0276930598885174</v>
      </c>
      <c r="T29" s="15">
        <f t="shared" si="1"/>
        <v>3.930076448877025</v>
      </c>
      <c r="U29" s="15">
        <f t="shared" si="10"/>
        <v>3.824471961173133</v>
      </c>
      <c r="V29" s="15">
        <f t="shared" si="10"/>
        <v>3.708764722152424</v>
      </c>
      <c r="W29" s="15">
        <f t="shared" si="10"/>
        <v>3.1394351669941063</v>
      </c>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20">
        <f t="shared" si="2"/>
        <v>0</v>
      </c>
      <c r="AZ29" s="15"/>
      <c r="BA29" s="49">
        <f>賃金!Q50*$B$3/100</f>
        <v>4.9690660055180293</v>
      </c>
      <c r="BB29" s="15">
        <f t="shared" si="5"/>
        <v>4.8725364771481008</v>
      </c>
      <c r="BC29" s="15">
        <f t="shared" si="5"/>
        <v>4.7814325222848666</v>
      </c>
      <c r="BD29" s="15">
        <f t="shared" si="5"/>
        <v>4.6961721695669691</v>
      </c>
      <c r="BE29" s="15">
        <f t="shared" si="5"/>
        <v>4.7186538535138718</v>
      </c>
      <c r="BF29" s="15">
        <f t="shared" si="5"/>
        <v>4.6432154596687996</v>
      </c>
      <c r="BG29" s="15">
        <f t="shared" si="5"/>
        <v>4.5726560832771774</v>
      </c>
      <c r="BH29" s="15">
        <f t="shared" si="5"/>
        <v>4.5057005101001044</v>
      </c>
      <c r="BI29" s="15">
        <f t="shared" si="5"/>
        <v>4.4405586825121794</v>
      </c>
      <c r="BJ29" s="15">
        <f t="shared" si="5"/>
        <v>4.6449278258879101</v>
      </c>
      <c r="BK29" s="15">
        <f t="shared" si="5"/>
        <v>4.5715389480341138</v>
      </c>
      <c r="BL29" s="15">
        <f t="shared" si="5"/>
        <v>4.4907154540920677</v>
      </c>
      <c r="BM29" s="15">
        <f t="shared" si="5"/>
        <v>4.3979913695421056</v>
      </c>
      <c r="BN29" s="15">
        <f t="shared" si="5"/>
        <v>4.2881646284345916</v>
      </c>
      <c r="BO29" s="15">
        <f t="shared" si="5"/>
        <v>4.3655879571583522</v>
      </c>
      <c r="BP29" s="15">
        <f t="shared" si="5"/>
        <v>4.1945767557394742</v>
      </c>
      <c r="BQ29" s="15">
        <f t="shared" si="5"/>
        <v>3.9841628365745838</v>
      </c>
      <c r="BR29" s="15">
        <f t="shared" ref="BN29:CC49" si="11">BQ28</f>
        <v>3.7253892959396877</v>
      </c>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20">
        <f t="shared" si="6"/>
        <v>55.782075909664094</v>
      </c>
      <c r="CU29" s="15"/>
      <c r="CV29" s="49">
        <f>賃金!R50*$B$3/100</f>
        <v>7.3115800562194462</v>
      </c>
      <c r="CW29" s="15">
        <f t="shared" si="7"/>
        <v>7.0784612198235344</v>
      </c>
      <c r="CX29" s="15">
        <f t="shared" si="7"/>
        <v>6.8658740615240363</v>
      </c>
      <c r="CY29" s="15">
        <f t="shared" si="7"/>
        <v>6.6738636853340756</v>
      </c>
      <c r="CZ29" s="15">
        <f t="shared" si="7"/>
        <v>6.7193139396373995</v>
      </c>
      <c r="DA29" s="15">
        <f t="shared" si="7"/>
        <v>6.5577637366558914</v>
      </c>
      <c r="DB29" s="15">
        <f t="shared" si="7"/>
        <v>6.4086239340218363</v>
      </c>
      <c r="DC29" s="15">
        <f t="shared" si="7"/>
        <v>6.2654872816966876</v>
      </c>
      <c r="DD29" s="15">
        <f t="shared" si="7"/>
        <v>6.1199910957388104</v>
      </c>
      <c r="DE29" s="15">
        <f t="shared" si="7"/>
        <v>6.3296621073758077</v>
      </c>
      <c r="DF29" s="15">
        <f t="shared" si="7"/>
        <v>6.1345076192187831</v>
      </c>
      <c r="DG29" s="15">
        <f t="shared" si="7"/>
        <v>5.8963022667124134</v>
      </c>
      <c r="DH29" s="15">
        <f t="shared" si="7"/>
        <v>5.5964103567685832</v>
      </c>
      <c r="DI29" s="15">
        <f t="shared" si="7"/>
        <v>5.2133939149380204</v>
      </c>
      <c r="DJ29" s="15">
        <f t="shared" si="7"/>
        <v>4.5269223022538885</v>
      </c>
      <c r="DK29" s="15">
        <f t="shared" si="7"/>
        <v>3.9273593271600542</v>
      </c>
      <c r="DL29" s="15"/>
      <c r="DM29" s="15"/>
      <c r="DN29" s="15"/>
      <c r="DO29" s="15"/>
      <c r="DP29" s="15"/>
      <c r="DQ29" s="15"/>
      <c r="DR29" s="15"/>
      <c r="DS29" s="15"/>
      <c r="DT29" s="15"/>
      <c r="DU29" s="15"/>
      <c r="DV29" s="15"/>
      <c r="DW29" s="15"/>
      <c r="DX29" s="15"/>
      <c r="DY29" s="15"/>
      <c r="DZ29" s="15"/>
      <c r="EA29" s="15"/>
      <c r="EB29" s="15"/>
      <c r="EC29" s="15"/>
      <c r="ED29" s="15"/>
      <c r="EE29" s="15"/>
      <c r="EF29" s="15"/>
      <c r="EN29" s="20">
        <f t="shared" si="8"/>
        <v>66.380743583911965</v>
      </c>
      <c r="EO29" s="29">
        <f t="shared" si="3"/>
        <v>4293.1381098039665</v>
      </c>
      <c r="EQ29" s="13">
        <f t="shared" si="9"/>
        <v>-5616.3702649999996</v>
      </c>
      <c r="ER29" s="20">
        <f t="shared" si="4"/>
        <v>-1323.2321551960331</v>
      </c>
      <c r="ES29" s="13">
        <f t="shared" si="0"/>
        <v>-862.04671357264363</v>
      </c>
    </row>
    <row r="30" spans="1:149">
      <c r="A30" s="18">
        <v>2042</v>
      </c>
      <c r="C30" s="13">
        <v>39</v>
      </c>
      <c r="D30" s="49">
        <f>賃金!P51*$B$3/100</f>
        <v>4.6834125507067315</v>
      </c>
      <c r="E30" s="15">
        <f t="shared" si="1"/>
        <v>4.5976037047241398</v>
      </c>
      <c r="F30" s="15">
        <f t="shared" si="1"/>
        <v>4.5122891056357979</v>
      </c>
      <c r="G30" s="15">
        <f t="shared" si="1"/>
        <v>4.4280144250456042</v>
      </c>
      <c r="H30" s="15">
        <f t="shared" si="1"/>
        <v>4.3452135782530936</v>
      </c>
      <c r="I30" s="15">
        <f t="shared" si="1"/>
        <v>4.2624055718904232</v>
      </c>
      <c r="J30" s="15">
        <f t="shared" si="1"/>
        <v>4.1834167009801009</v>
      </c>
      <c r="K30" s="15">
        <f t="shared" si="1"/>
        <v>4.1064845250352002</v>
      </c>
      <c r="L30" s="15">
        <f t="shared" si="1"/>
        <v>4.031548480551856</v>
      </c>
      <c r="M30" s="15">
        <f t="shared" si="1"/>
        <v>3.9584125652969919</v>
      </c>
      <c r="N30" s="15">
        <f t="shared" si="1"/>
        <v>4.1266476401024628</v>
      </c>
      <c r="O30" s="15">
        <f t="shared" si="1"/>
        <v>4.0515952411261464</v>
      </c>
      <c r="P30" s="15">
        <f t="shared" si="1"/>
        <v>3.9769166021219395</v>
      </c>
      <c r="Q30" s="15">
        <f t="shared" si="1"/>
        <v>3.9017780397580206</v>
      </c>
      <c r="R30" s="15">
        <f t="shared" si="1"/>
        <v>3.8251768778358377</v>
      </c>
      <c r="S30" s="15">
        <f t="shared" si="1"/>
        <v>4.1192231307511946</v>
      </c>
      <c r="T30" s="15">
        <f t="shared" si="1"/>
        <v>4.0276930598885174</v>
      </c>
      <c r="U30" s="15">
        <f t="shared" si="10"/>
        <v>3.930076448877025</v>
      </c>
      <c r="V30" s="15">
        <f t="shared" si="10"/>
        <v>3.824471961173133</v>
      </c>
      <c r="W30" s="15">
        <f t="shared" si="10"/>
        <v>3.708764722152424</v>
      </c>
      <c r="X30" s="15">
        <f t="shared" si="10"/>
        <v>3.1394351669941063</v>
      </c>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20">
        <f t="shared" si="2"/>
        <v>0</v>
      </c>
      <c r="AZ30" s="15"/>
      <c r="BA30" s="49">
        <f>賃金!Q51*$B$3/100</f>
        <v>5.070273950359045</v>
      </c>
      <c r="BB30" s="15">
        <f t="shared" si="5"/>
        <v>4.9690660055180293</v>
      </c>
      <c r="BC30" s="15">
        <f t="shared" si="5"/>
        <v>4.8725364771481008</v>
      </c>
      <c r="BD30" s="15">
        <f t="shared" si="5"/>
        <v>4.7814325222848666</v>
      </c>
      <c r="BE30" s="15">
        <f t="shared" si="5"/>
        <v>4.6961721695669691</v>
      </c>
      <c r="BF30" s="15">
        <f t="shared" si="5"/>
        <v>4.7186538535138718</v>
      </c>
      <c r="BG30" s="15">
        <f t="shared" si="5"/>
        <v>4.6432154596687996</v>
      </c>
      <c r="BH30" s="15">
        <f t="shared" si="5"/>
        <v>4.5726560832771774</v>
      </c>
      <c r="BI30" s="15">
        <f t="shared" si="5"/>
        <v>4.5057005101001044</v>
      </c>
      <c r="BJ30" s="15">
        <f t="shared" si="5"/>
        <v>4.4405586825121794</v>
      </c>
      <c r="BK30" s="15">
        <f t="shared" si="5"/>
        <v>4.6449278258879101</v>
      </c>
      <c r="BL30" s="15">
        <f t="shared" si="5"/>
        <v>4.5715389480341138</v>
      </c>
      <c r="BM30" s="15">
        <f t="shared" si="5"/>
        <v>4.4907154540920677</v>
      </c>
      <c r="BN30" s="15">
        <f t="shared" si="11"/>
        <v>4.3979913695421056</v>
      </c>
      <c r="BO30" s="15">
        <f t="shared" si="11"/>
        <v>4.2881646284345916</v>
      </c>
      <c r="BP30" s="15">
        <f t="shared" si="11"/>
        <v>4.3655879571583522</v>
      </c>
      <c r="BQ30" s="15">
        <f t="shared" si="11"/>
        <v>4.1945767557394742</v>
      </c>
      <c r="BR30" s="15">
        <f t="shared" si="11"/>
        <v>3.9841628365745838</v>
      </c>
      <c r="BS30" s="15">
        <f t="shared" si="11"/>
        <v>3.7253892959396877</v>
      </c>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20">
        <f t="shared" si="6"/>
        <v>59.434339423719841</v>
      </c>
      <c r="CU30" s="15"/>
      <c r="CV30" s="49">
        <f>賃金!R51*$B$3/100</f>
        <v>7.5639552570178186</v>
      </c>
      <c r="CW30" s="15">
        <f t="shared" si="7"/>
        <v>7.3115800562194462</v>
      </c>
      <c r="CX30" s="15">
        <f t="shared" si="7"/>
        <v>7.0784612198235344</v>
      </c>
      <c r="CY30" s="15">
        <f t="shared" si="7"/>
        <v>6.8658740615240363</v>
      </c>
      <c r="CZ30" s="15">
        <f t="shared" si="7"/>
        <v>6.6738636853340756</v>
      </c>
      <c r="DA30" s="15">
        <f t="shared" si="7"/>
        <v>6.7193139396373995</v>
      </c>
      <c r="DB30" s="15">
        <f t="shared" si="7"/>
        <v>6.5577637366558914</v>
      </c>
      <c r="DC30" s="15">
        <f t="shared" si="7"/>
        <v>6.4086239340218363</v>
      </c>
      <c r="DD30" s="15">
        <f t="shared" si="7"/>
        <v>6.2654872816966876</v>
      </c>
      <c r="DE30" s="15">
        <f t="shared" si="7"/>
        <v>6.1199910957388104</v>
      </c>
      <c r="DF30" s="15">
        <f t="shared" si="7"/>
        <v>6.3296621073758077</v>
      </c>
      <c r="DG30" s="15">
        <f t="shared" si="7"/>
        <v>6.1345076192187831</v>
      </c>
      <c r="DH30" s="15">
        <f t="shared" si="7"/>
        <v>5.8963022667124134</v>
      </c>
      <c r="DI30" s="15">
        <f t="shared" si="7"/>
        <v>5.5964103567685832</v>
      </c>
      <c r="DJ30" s="15">
        <f t="shared" si="7"/>
        <v>5.2133939149380204</v>
      </c>
      <c r="DK30" s="15">
        <f t="shared" si="7"/>
        <v>4.5269223022538885</v>
      </c>
      <c r="DL30" s="15">
        <f t="shared" si="7"/>
        <v>3.9273593271600542</v>
      </c>
      <c r="DM30" s="15"/>
      <c r="DN30" s="15"/>
      <c r="DO30" s="15"/>
      <c r="DP30" s="15"/>
      <c r="DQ30" s="15"/>
      <c r="DR30" s="15"/>
      <c r="DS30" s="15"/>
      <c r="DT30" s="15"/>
      <c r="DU30" s="15"/>
      <c r="DV30" s="15"/>
      <c r="DW30" s="15"/>
      <c r="DX30" s="15"/>
      <c r="DY30" s="15"/>
      <c r="DZ30" s="15"/>
      <c r="EA30" s="15"/>
      <c r="EB30" s="15"/>
      <c r="EC30" s="15"/>
      <c r="ED30" s="15"/>
      <c r="EE30" s="15"/>
      <c r="EF30" s="15"/>
      <c r="EN30" s="20">
        <f t="shared" si="8"/>
        <v>71.754754925233257</v>
      </c>
      <c r="EO30" s="29">
        <f t="shared" si="3"/>
        <v>4636.0036217300221</v>
      </c>
      <c r="EQ30" s="13">
        <f t="shared" si="9"/>
        <v>-5616.3702649999996</v>
      </c>
      <c r="ER30" s="20">
        <f t="shared" si="4"/>
        <v>-980.36664326997743</v>
      </c>
      <c r="ES30" s="13">
        <f t="shared" si="0"/>
        <v>-625.14105077176146</v>
      </c>
    </row>
    <row r="31" spans="1:149">
      <c r="A31" s="18">
        <v>2043</v>
      </c>
      <c r="C31" s="13">
        <v>40</v>
      </c>
      <c r="D31" s="49">
        <f>賃金!P52*$B$3/100</f>
        <v>4.8329386169002131</v>
      </c>
      <c r="E31" s="15">
        <f t="shared" si="1"/>
        <v>4.6834125507067315</v>
      </c>
      <c r="F31" s="15">
        <f t="shared" si="1"/>
        <v>4.5976037047241398</v>
      </c>
      <c r="G31" s="15">
        <f t="shared" si="1"/>
        <v>4.5122891056357979</v>
      </c>
      <c r="H31" s="15">
        <f t="shared" si="1"/>
        <v>4.4280144250456042</v>
      </c>
      <c r="I31" s="15">
        <f t="shared" si="1"/>
        <v>4.3452135782530936</v>
      </c>
      <c r="J31" s="15">
        <f t="shared" si="1"/>
        <v>4.2624055718904232</v>
      </c>
      <c r="K31" s="15">
        <f t="shared" si="1"/>
        <v>4.1834167009801009</v>
      </c>
      <c r="L31" s="15">
        <f t="shared" si="1"/>
        <v>4.1064845250352002</v>
      </c>
      <c r="M31" s="15">
        <f t="shared" si="1"/>
        <v>4.031548480551856</v>
      </c>
      <c r="N31" s="15">
        <f t="shared" si="1"/>
        <v>3.9584125652969919</v>
      </c>
      <c r="O31" s="15">
        <f t="shared" si="1"/>
        <v>4.1266476401024628</v>
      </c>
      <c r="P31" s="15">
        <f t="shared" si="1"/>
        <v>4.0515952411261464</v>
      </c>
      <c r="Q31" s="15">
        <f t="shared" si="1"/>
        <v>3.9769166021219395</v>
      </c>
      <c r="R31" s="15">
        <f t="shared" si="1"/>
        <v>3.9017780397580206</v>
      </c>
      <c r="S31" s="15">
        <f t="shared" si="1"/>
        <v>3.8251768778358377</v>
      </c>
      <c r="T31" s="15">
        <f t="shared" si="1"/>
        <v>4.1192231307511946</v>
      </c>
      <c r="U31" s="15">
        <f t="shared" si="10"/>
        <v>4.0276930598885174</v>
      </c>
      <c r="V31" s="15">
        <f t="shared" si="10"/>
        <v>3.930076448877025</v>
      </c>
      <c r="W31" s="15">
        <f t="shared" si="10"/>
        <v>3.824471961173133</v>
      </c>
      <c r="X31" s="15">
        <f t="shared" si="10"/>
        <v>3.708764722152424</v>
      </c>
      <c r="Y31" s="15">
        <f t="shared" si="10"/>
        <v>3.1394351669941063</v>
      </c>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20">
        <f t="shared" si="2"/>
        <v>0</v>
      </c>
      <c r="AZ31" s="15"/>
      <c r="BA31" s="49">
        <f>賃金!Q52*$B$3/100</f>
        <v>5.2444332138449674</v>
      </c>
      <c r="BB31" s="15">
        <f t="shared" si="5"/>
        <v>5.070273950359045</v>
      </c>
      <c r="BC31" s="15">
        <f t="shared" si="5"/>
        <v>4.9690660055180293</v>
      </c>
      <c r="BD31" s="15">
        <f t="shared" si="5"/>
        <v>4.8725364771481008</v>
      </c>
      <c r="BE31" s="15">
        <f t="shared" si="5"/>
        <v>4.7814325222848666</v>
      </c>
      <c r="BF31" s="15">
        <f t="shared" si="5"/>
        <v>4.6961721695669691</v>
      </c>
      <c r="BG31" s="15">
        <f t="shared" si="5"/>
        <v>4.7186538535138718</v>
      </c>
      <c r="BH31" s="15">
        <f t="shared" si="5"/>
        <v>4.6432154596687996</v>
      </c>
      <c r="BI31" s="15">
        <f t="shared" si="5"/>
        <v>4.5726560832771774</v>
      </c>
      <c r="BJ31" s="15">
        <f t="shared" si="5"/>
        <v>4.5057005101001044</v>
      </c>
      <c r="BK31" s="15">
        <f t="shared" si="5"/>
        <v>4.4405586825121794</v>
      </c>
      <c r="BL31" s="15">
        <f t="shared" si="5"/>
        <v>4.6449278258879101</v>
      </c>
      <c r="BM31" s="15">
        <f t="shared" si="5"/>
        <v>4.5715389480341138</v>
      </c>
      <c r="BN31" s="15">
        <f t="shared" si="11"/>
        <v>4.4907154540920677</v>
      </c>
      <c r="BO31" s="15">
        <f t="shared" si="11"/>
        <v>4.3979913695421056</v>
      </c>
      <c r="BP31" s="15">
        <f t="shared" si="11"/>
        <v>4.2881646284345916</v>
      </c>
      <c r="BQ31" s="15">
        <f t="shared" si="11"/>
        <v>4.3655879571583522</v>
      </c>
      <c r="BR31" s="15">
        <f t="shared" si="11"/>
        <v>4.1945767557394742</v>
      </c>
      <c r="BS31" s="15">
        <f t="shared" si="11"/>
        <v>3.9841628365745838</v>
      </c>
      <c r="BT31" s="15">
        <f t="shared" si="11"/>
        <v>3.7253892959396877</v>
      </c>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20">
        <f t="shared" si="6"/>
        <v>63.160990777233756</v>
      </c>
      <c r="CU31" s="15"/>
      <c r="CV31" s="49">
        <f>賃金!R52*$B$3/100</f>
        <v>7.9381297755539801</v>
      </c>
      <c r="CW31" s="15">
        <f t="shared" si="7"/>
        <v>7.5639552570178186</v>
      </c>
      <c r="CX31" s="15">
        <f t="shared" si="7"/>
        <v>7.3115800562194462</v>
      </c>
      <c r="CY31" s="15">
        <f t="shared" si="7"/>
        <v>7.0784612198235344</v>
      </c>
      <c r="CZ31" s="15">
        <f t="shared" si="7"/>
        <v>6.8658740615240363</v>
      </c>
      <c r="DA31" s="15">
        <f t="shared" si="7"/>
        <v>6.6738636853340756</v>
      </c>
      <c r="DB31" s="15">
        <f t="shared" si="7"/>
        <v>6.7193139396373995</v>
      </c>
      <c r="DC31" s="15">
        <f t="shared" si="7"/>
        <v>6.5577637366558914</v>
      </c>
      <c r="DD31" s="15">
        <f t="shared" si="7"/>
        <v>6.4086239340218363</v>
      </c>
      <c r="DE31" s="15">
        <f t="shared" si="7"/>
        <v>6.2654872816966876</v>
      </c>
      <c r="DF31" s="15">
        <f t="shared" si="7"/>
        <v>6.1199910957388104</v>
      </c>
      <c r="DG31" s="15">
        <f t="shared" si="7"/>
        <v>6.3296621073758077</v>
      </c>
      <c r="DH31" s="15">
        <f t="shared" si="7"/>
        <v>6.1345076192187831</v>
      </c>
      <c r="DI31" s="15">
        <f t="shared" si="7"/>
        <v>5.8963022667124134</v>
      </c>
      <c r="DJ31" s="15">
        <f t="shared" si="7"/>
        <v>5.5964103567685832</v>
      </c>
      <c r="DK31" s="15">
        <f t="shared" si="7"/>
        <v>5.2133939149380204</v>
      </c>
      <c r="DL31" s="15">
        <f t="shared" si="7"/>
        <v>4.5269223022538885</v>
      </c>
      <c r="DM31" s="15">
        <f t="shared" ref="DI31:DX51" si="12">DL30</f>
        <v>3.9273593271600542</v>
      </c>
      <c r="DN31" s="15"/>
      <c r="DO31" s="15"/>
      <c r="DP31" s="15"/>
      <c r="DQ31" s="15"/>
      <c r="DR31" s="15"/>
      <c r="DS31" s="15"/>
      <c r="DT31" s="15"/>
      <c r="DU31" s="15"/>
      <c r="DV31" s="15"/>
      <c r="DW31" s="15"/>
      <c r="DX31" s="15"/>
      <c r="DY31" s="15"/>
      <c r="DZ31" s="15"/>
      <c r="EA31" s="15"/>
      <c r="EB31" s="15"/>
      <c r="EC31" s="15"/>
      <c r="ED31" s="15"/>
      <c r="EE31" s="15"/>
      <c r="EF31" s="15"/>
      <c r="EN31" s="20">
        <f t="shared" si="8"/>
        <v>77.314262039141354</v>
      </c>
      <c r="EO31" s="29">
        <f t="shared" si="3"/>
        <v>4990.4229298308101</v>
      </c>
      <c r="EQ31" s="13">
        <f t="shared" si="9"/>
        <v>-5616.3702649999996</v>
      </c>
      <c r="ER31" s="20">
        <f t="shared" si="4"/>
        <v>-625.9473351691895</v>
      </c>
      <c r="ES31" s="13">
        <f t="shared" si="0"/>
        <v>-390.6807609266844</v>
      </c>
    </row>
    <row r="32" spans="1:149">
      <c r="A32" s="18">
        <v>2044</v>
      </c>
      <c r="C32" s="13">
        <v>41</v>
      </c>
      <c r="D32" s="49">
        <f>賃金!P53*$B$3/100</f>
        <v>4.918810603220436</v>
      </c>
      <c r="E32" s="15">
        <f t="shared" si="1"/>
        <v>4.8329386169002131</v>
      </c>
      <c r="F32" s="15">
        <f t="shared" si="1"/>
        <v>4.6834125507067315</v>
      </c>
      <c r="G32" s="15">
        <f t="shared" si="1"/>
        <v>4.5976037047241398</v>
      </c>
      <c r="H32" s="15">
        <f t="shared" si="1"/>
        <v>4.5122891056357979</v>
      </c>
      <c r="I32" s="15">
        <f t="shared" si="1"/>
        <v>4.4280144250456042</v>
      </c>
      <c r="J32" s="15">
        <f t="shared" si="1"/>
        <v>4.3452135782530936</v>
      </c>
      <c r="K32" s="15">
        <f t="shared" si="1"/>
        <v>4.2624055718904232</v>
      </c>
      <c r="L32" s="15">
        <f t="shared" si="1"/>
        <v>4.1834167009801009</v>
      </c>
      <c r="M32" s="15">
        <f t="shared" si="1"/>
        <v>4.1064845250352002</v>
      </c>
      <c r="N32" s="15">
        <f t="shared" si="1"/>
        <v>4.031548480551856</v>
      </c>
      <c r="O32" s="15">
        <f t="shared" si="1"/>
        <v>3.9584125652969919</v>
      </c>
      <c r="P32" s="15">
        <f t="shared" si="1"/>
        <v>4.1266476401024628</v>
      </c>
      <c r="Q32" s="15">
        <f t="shared" si="1"/>
        <v>4.0515952411261464</v>
      </c>
      <c r="R32" s="15">
        <f t="shared" si="1"/>
        <v>3.9769166021219395</v>
      </c>
      <c r="S32" s="15">
        <f t="shared" si="1"/>
        <v>3.9017780397580206</v>
      </c>
      <c r="T32" s="15">
        <f t="shared" si="1"/>
        <v>3.8251768778358377</v>
      </c>
      <c r="U32" s="15">
        <f t="shared" si="10"/>
        <v>4.1192231307511946</v>
      </c>
      <c r="V32" s="15">
        <f t="shared" si="10"/>
        <v>4.0276930598885174</v>
      </c>
      <c r="W32" s="15">
        <f t="shared" si="10"/>
        <v>3.930076448877025</v>
      </c>
      <c r="X32" s="15">
        <f t="shared" si="10"/>
        <v>3.824471961173133</v>
      </c>
      <c r="Y32" s="15">
        <f t="shared" si="10"/>
        <v>3.708764722152424</v>
      </c>
      <c r="Z32" s="15">
        <f t="shared" si="10"/>
        <v>3.1394351669941063</v>
      </c>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20">
        <f t="shared" si="2"/>
        <v>0</v>
      </c>
      <c r="AZ32" s="15"/>
      <c r="BA32" s="49">
        <f>賃金!Q53*$B$3/100</f>
        <v>5.3530501710555152</v>
      </c>
      <c r="BB32" s="15">
        <f t="shared" si="5"/>
        <v>5.2444332138449674</v>
      </c>
      <c r="BC32" s="15">
        <f t="shared" si="5"/>
        <v>5.070273950359045</v>
      </c>
      <c r="BD32" s="15">
        <f t="shared" si="5"/>
        <v>4.9690660055180293</v>
      </c>
      <c r="BE32" s="15">
        <f t="shared" si="5"/>
        <v>4.8725364771481008</v>
      </c>
      <c r="BF32" s="15">
        <f t="shared" si="5"/>
        <v>4.7814325222848666</v>
      </c>
      <c r="BG32" s="15">
        <f t="shared" si="5"/>
        <v>4.6961721695669691</v>
      </c>
      <c r="BH32" s="15">
        <f t="shared" si="5"/>
        <v>4.7186538535138718</v>
      </c>
      <c r="BI32" s="15">
        <f t="shared" si="5"/>
        <v>4.6432154596687996</v>
      </c>
      <c r="BJ32" s="15">
        <f t="shared" si="5"/>
        <v>4.5726560832771774</v>
      </c>
      <c r="BK32" s="15">
        <f t="shared" si="5"/>
        <v>4.5057005101001044</v>
      </c>
      <c r="BL32" s="15">
        <f t="shared" si="5"/>
        <v>4.4405586825121794</v>
      </c>
      <c r="BM32" s="15">
        <f t="shared" si="5"/>
        <v>4.6449278258879101</v>
      </c>
      <c r="BN32" s="15">
        <f t="shared" si="11"/>
        <v>4.5715389480341138</v>
      </c>
      <c r="BO32" s="15">
        <f t="shared" si="11"/>
        <v>4.4907154540920677</v>
      </c>
      <c r="BP32" s="15">
        <f t="shared" si="11"/>
        <v>4.3979913695421056</v>
      </c>
      <c r="BQ32" s="15">
        <f t="shared" si="11"/>
        <v>4.2881646284345916</v>
      </c>
      <c r="BR32" s="15">
        <f t="shared" si="11"/>
        <v>4.3655879571583522</v>
      </c>
      <c r="BS32" s="15">
        <f t="shared" si="11"/>
        <v>4.1945767557394742</v>
      </c>
      <c r="BT32" s="15">
        <f t="shared" si="11"/>
        <v>3.9841628365745838</v>
      </c>
      <c r="BU32" s="15">
        <f t="shared" si="11"/>
        <v>3.7253892959396877</v>
      </c>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20">
        <f t="shared" si="6"/>
        <v>67.0156491894098</v>
      </c>
      <c r="CU32" s="15"/>
      <c r="CV32" s="49">
        <f>賃金!R53*$B$3/100</f>
        <v>8.2247204412648607</v>
      </c>
      <c r="CW32" s="15">
        <f t="shared" si="7"/>
        <v>7.9381297755539801</v>
      </c>
      <c r="CX32" s="15">
        <f t="shared" si="7"/>
        <v>7.5639552570178186</v>
      </c>
      <c r="CY32" s="15">
        <f t="shared" si="7"/>
        <v>7.3115800562194462</v>
      </c>
      <c r="CZ32" s="15">
        <f t="shared" si="7"/>
        <v>7.0784612198235344</v>
      </c>
      <c r="DA32" s="15">
        <f t="shared" si="7"/>
        <v>6.8658740615240363</v>
      </c>
      <c r="DB32" s="15">
        <f t="shared" si="7"/>
        <v>6.6738636853340756</v>
      </c>
      <c r="DC32" s="15">
        <f t="shared" si="7"/>
        <v>6.7193139396373995</v>
      </c>
      <c r="DD32" s="15">
        <f t="shared" si="7"/>
        <v>6.5577637366558914</v>
      </c>
      <c r="DE32" s="15">
        <f t="shared" si="7"/>
        <v>6.4086239340218363</v>
      </c>
      <c r="DF32" s="15">
        <f t="shared" si="7"/>
        <v>6.2654872816966876</v>
      </c>
      <c r="DG32" s="15">
        <f t="shared" si="7"/>
        <v>6.1199910957388104</v>
      </c>
      <c r="DH32" s="15">
        <f t="shared" si="7"/>
        <v>6.3296621073758077</v>
      </c>
      <c r="DI32" s="15">
        <f t="shared" si="12"/>
        <v>6.1345076192187831</v>
      </c>
      <c r="DJ32" s="15">
        <f t="shared" si="12"/>
        <v>5.8963022667124134</v>
      </c>
      <c r="DK32" s="15">
        <f t="shared" si="12"/>
        <v>5.5964103567685832</v>
      </c>
      <c r="DL32" s="15">
        <f t="shared" si="12"/>
        <v>5.2133939149380204</v>
      </c>
      <c r="DM32" s="15">
        <f t="shared" si="12"/>
        <v>4.5269223022538885</v>
      </c>
      <c r="DN32" s="15">
        <f t="shared" si="12"/>
        <v>3.9273593271600542</v>
      </c>
      <c r="DO32" s="15"/>
      <c r="DP32" s="15"/>
      <c r="DQ32" s="15"/>
      <c r="DR32" s="15"/>
      <c r="DS32" s="15"/>
      <c r="DT32" s="15"/>
      <c r="DU32" s="15"/>
      <c r="DV32" s="15"/>
      <c r="DW32" s="15"/>
      <c r="DX32" s="15"/>
      <c r="DY32" s="15"/>
      <c r="DZ32" s="15"/>
      <c r="EA32" s="15"/>
      <c r="EB32" s="15"/>
      <c r="EC32" s="15"/>
      <c r="ED32" s="15"/>
      <c r="EE32" s="15"/>
      <c r="EF32" s="15"/>
      <c r="EN32" s="20">
        <f t="shared" si="8"/>
        <v>83.148787424173548</v>
      </c>
      <c r="EO32" s="29">
        <f t="shared" si="3"/>
        <v>5362.0683671079551</v>
      </c>
      <c r="EQ32" s="13">
        <f t="shared" si="9"/>
        <v>-5616.3702649999996</v>
      </c>
      <c r="ER32" s="20">
        <f t="shared" si="4"/>
        <v>-254.30189789204451</v>
      </c>
      <c r="ES32" s="13">
        <f t="shared" si="0"/>
        <v>-155.35619259349266</v>
      </c>
    </row>
    <row r="33" spans="1:149">
      <c r="A33" s="18">
        <v>2045</v>
      </c>
      <c r="C33" s="13">
        <v>42</v>
      </c>
      <c r="D33" s="49">
        <f>賃金!P54*$B$3/100</f>
        <v>5.0028931118898878</v>
      </c>
      <c r="E33" s="15">
        <f t="shared" si="1"/>
        <v>4.918810603220436</v>
      </c>
      <c r="F33" s="15">
        <f t="shared" si="1"/>
        <v>4.8329386169002131</v>
      </c>
      <c r="G33" s="15">
        <f t="shared" si="1"/>
        <v>4.6834125507067315</v>
      </c>
      <c r="H33" s="15">
        <f t="shared" si="1"/>
        <v>4.5976037047241398</v>
      </c>
      <c r="I33" s="15">
        <f t="shared" si="1"/>
        <v>4.5122891056357979</v>
      </c>
      <c r="J33" s="15">
        <f t="shared" si="1"/>
        <v>4.4280144250456042</v>
      </c>
      <c r="K33" s="15">
        <f t="shared" si="1"/>
        <v>4.3452135782530936</v>
      </c>
      <c r="L33" s="15">
        <f t="shared" si="1"/>
        <v>4.2624055718904232</v>
      </c>
      <c r="M33" s="15">
        <f t="shared" si="1"/>
        <v>4.1834167009801009</v>
      </c>
      <c r="N33" s="15">
        <f t="shared" si="1"/>
        <v>4.1064845250352002</v>
      </c>
      <c r="O33" s="15">
        <f t="shared" si="1"/>
        <v>4.031548480551856</v>
      </c>
      <c r="P33" s="15">
        <f t="shared" si="1"/>
        <v>3.9584125652969919</v>
      </c>
      <c r="Q33" s="15">
        <f t="shared" si="1"/>
        <v>4.1266476401024628</v>
      </c>
      <c r="R33" s="15">
        <f t="shared" si="1"/>
        <v>4.0515952411261464</v>
      </c>
      <c r="S33" s="15">
        <f t="shared" si="1"/>
        <v>3.9769166021219395</v>
      </c>
      <c r="T33" s="15">
        <f t="shared" si="1"/>
        <v>3.9017780397580206</v>
      </c>
      <c r="U33" s="15">
        <f t="shared" si="10"/>
        <v>3.8251768778358377</v>
      </c>
      <c r="V33" s="15">
        <f t="shared" si="10"/>
        <v>4.1192231307511946</v>
      </c>
      <c r="W33" s="15">
        <f t="shared" si="10"/>
        <v>4.0276930598885174</v>
      </c>
      <c r="X33" s="15">
        <f t="shared" si="10"/>
        <v>3.930076448877025</v>
      </c>
      <c r="Y33" s="15">
        <f t="shared" si="10"/>
        <v>3.824471961173133</v>
      </c>
      <c r="Z33" s="15">
        <f t="shared" si="10"/>
        <v>3.708764722152424</v>
      </c>
      <c r="AA33" s="15">
        <f t="shared" si="10"/>
        <v>3.1394351669941063</v>
      </c>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20">
        <f t="shared" si="2"/>
        <v>0</v>
      </c>
      <c r="AZ33" s="15"/>
      <c r="BA33" s="49">
        <f>賃金!Q54*$B$3/100</f>
        <v>5.4624893765517619</v>
      </c>
      <c r="BB33" s="15">
        <f t="shared" si="5"/>
        <v>5.3530501710555152</v>
      </c>
      <c r="BC33" s="15">
        <f t="shared" si="5"/>
        <v>5.2444332138449674</v>
      </c>
      <c r="BD33" s="15">
        <f t="shared" si="5"/>
        <v>5.070273950359045</v>
      </c>
      <c r="BE33" s="15">
        <f t="shared" si="5"/>
        <v>4.9690660055180293</v>
      </c>
      <c r="BF33" s="15">
        <f t="shared" si="5"/>
        <v>4.8725364771481008</v>
      </c>
      <c r="BG33" s="15">
        <f t="shared" si="5"/>
        <v>4.7814325222848666</v>
      </c>
      <c r="BH33" s="15">
        <f t="shared" si="5"/>
        <v>4.6961721695669691</v>
      </c>
      <c r="BI33" s="15">
        <f t="shared" si="5"/>
        <v>4.7186538535138718</v>
      </c>
      <c r="BJ33" s="15">
        <f t="shared" si="5"/>
        <v>4.6432154596687996</v>
      </c>
      <c r="BK33" s="15">
        <f t="shared" si="5"/>
        <v>4.5726560832771774</v>
      </c>
      <c r="BL33" s="15">
        <f t="shared" si="5"/>
        <v>4.5057005101001044</v>
      </c>
      <c r="BM33" s="15">
        <f t="shared" si="5"/>
        <v>4.4405586825121794</v>
      </c>
      <c r="BN33" s="15">
        <f t="shared" si="11"/>
        <v>4.6449278258879101</v>
      </c>
      <c r="BO33" s="15">
        <f t="shared" si="11"/>
        <v>4.5715389480341138</v>
      </c>
      <c r="BP33" s="15">
        <f t="shared" si="11"/>
        <v>4.4907154540920677</v>
      </c>
      <c r="BQ33" s="15">
        <f t="shared" si="11"/>
        <v>4.3979913695421056</v>
      </c>
      <c r="BR33" s="15">
        <f t="shared" si="11"/>
        <v>4.2881646284345916</v>
      </c>
      <c r="BS33" s="15">
        <f t="shared" si="11"/>
        <v>4.3655879571583522</v>
      </c>
      <c r="BT33" s="15">
        <f t="shared" si="11"/>
        <v>4.1945767557394742</v>
      </c>
      <c r="BU33" s="15">
        <f t="shared" si="11"/>
        <v>3.9841628365745838</v>
      </c>
      <c r="BV33" s="15">
        <f t="shared" si="11"/>
        <v>3.7253892959396877</v>
      </c>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20">
        <f t="shared" si="6"/>
        <v>70.950141065135597</v>
      </c>
      <c r="CU33" s="15"/>
      <c r="CV33" s="49">
        <f>賃金!R54*$B$3/100</f>
        <v>8.5208092545969105</v>
      </c>
      <c r="CW33" s="15">
        <f t="shared" si="7"/>
        <v>8.2247204412648607</v>
      </c>
      <c r="CX33" s="15">
        <f t="shared" si="7"/>
        <v>7.9381297755539801</v>
      </c>
      <c r="CY33" s="15">
        <f t="shared" si="7"/>
        <v>7.5639552570178186</v>
      </c>
      <c r="CZ33" s="15">
        <f t="shared" si="7"/>
        <v>7.3115800562194462</v>
      </c>
      <c r="DA33" s="15">
        <f t="shared" si="7"/>
        <v>7.0784612198235344</v>
      </c>
      <c r="DB33" s="15">
        <f t="shared" si="7"/>
        <v>6.8658740615240363</v>
      </c>
      <c r="DC33" s="15">
        <f t="shared" si="7"/>
        <v>6.6738636853340756</v>
      </c>
      <c r="DD33" s="15">
        <f t="shared" si="7"/>
        <v>6.7193139396373995</v>
      </c>
      <c r="DE33" s="15">
        <f t="shared" si="7"/>
        <v>6.5577637366558914</v>
      </c>
      <c r="DF33" s="15">
        <f t="shared" si="7"/>
        <v>6.4086239340218363</v>
      </c>
      <c r="DG33" s="15">
        <f t="shared" si="7"/>
        <v>6.2654872816966876</v>
      </c>
      <c r="DH33" s="15">
        <f t="shared" si="7"/>
        <v>6.1199910957388104</v>
      </c>
      <c r="DI33" s="15">
        <f t="shared" si="12"/>
        <v>6.3296621073758077</v>
      </c>
      <c r="DJ33" s="15">
        <f t="shared" si="12"/>
        <v>6.1345076192187831</v>
      </c>
      <c r="DK33" s="15">
        <f t="shared" si="12"/>
        <v>5.8963022667124134</v>
      </c>
      <c r="DL33" s="15">
        <f t="shared" si="12"/>
        <v>5.5964103567685832</v>
      </c>
      <c r="DM33" s="15">
        <f t="shared" si="12"/>
        <v>5.2133939149380204</v>
      </c>
      <c r="DN33" s="15">
        <f t="shared" si="12"/>
        <v>4.5269223022538885</v>
      </c>
      <c r="DO33" s="15">
        <f t="shared" si="12"/>
        <v>3.9273593271600542</v>
      </c>
      <c r="DP33" s="15"/>
      <c r="DQ33" s="15"/>
      <c r="DR33" s="15"/>
      <c r="DS33" s="15"/>
      <c r="DT33" s="15"/>
      <c r="DU33" s="15"/>
      <c r="DV33" s="15"/>
      <c r="DW33" s="15"/>
      <c r="DX33" s="15"/>
      <c r="DY33" s="15"/>
      <c r="DZ33" s="15"/>
      <c r="EA33" s="15"/>
      <c r="EB33" s="15"/>
      <c r="EC33" s="15"/>
      <c r="ED33" s="15"/>
      <c r="EE33" s="15"/>
      <c r="EF33" s="15"/>
      <c r="EN33" s="20">
        <f t="shared" si="8"/>
        <v>89.193956948503214</v>
      </c>
      <c r="EO33" s="29">
        <f t="shared" si="3"/>
        <v>5746.808769484167</v>
      </c>
      <c r="EQ33" s="13">
        <f t="shared" si="9"/>
        <v>-5616.3702649999996</v>
      </c>
      <c r="ER33" s="20">
        <f t="shared" si="4"/>
        <v>130.43850448416742</v>
      </c>
      <c r="ES33" s="13">
        <f t="shared" si="0"/>
        <v>77.997290519072521</v>
      </c>
    </row>
    <row r="34" spans="1:149">
      <c r="A34" s="18">
        <v>2046</v>
      </c>
      <c r="C34" s="13">
        <v>43</v>
      </c>
      <c r="D34" s="49">
        <f>賃金!P55*$B$3/100</f>
        <v>5.084228265213639</v>
      </c>
      <c r="E34" s="15">
        <f t="shared" si="1"/>
        <v>5.0028931118898878</v>
      </c>
      <c r="F34" s="15">
        <f t="shared" si="1"/>
        <v>4.918810603220436</v>
      </c>
      <c r="G34" s="15">
        <f t="shared" si="1"/>
        <v>4.8329386169002131</v>
      </c>
      <c r="H34" s="15">
        <f t="shared" si="1"/>
        <v>4.6834125507067315</v>
      </c>
      <c r="I34" s="15">
        <f t="shared" si="1"/>
        <v>4.5976037047241398</v>
      </c>
      <c r="J34" s="15">
        <f t="shared" si="1"/>
        <v>4.5122891056357979</v>
      </c>
      <c r="K34" s="15">
        <f t="shared" si="1"/>
        <v>4.4280144250456042</v>
      </c>
      <c r="L34" s="15">
        <f t="shared" ref="L34:AA56" si="13">K33</f>
        <v>4.3452135782530936</v>
      </c>
      <c r="M34" s="15">
        <f t="shared" si="13"/>
        <v>4.2624055718904232</v>
      </c>
      <c r="N34" s="15">
        <f t="shared" si="13"/>
        <v>4.1834167009801009</v>
      </c>
      <c r="O34" s="15">
        <f t="shared" si="13"/>
        <v>4.1064845250352002</v>
      </c>
      <c r="P34" s="15">
        <f t="shared" si="13"/>
        <v>4.031548480551856</v>
      </c>
      <c r="Q34" s="15">
        <f t="shared" si="13"/>
        <v>3.9584125652969919</v>
      </c>
      <c r="R34" s="15">
        <f t="shared" si="13"/>
        <v>4.1266476401024628</v>
      </c>
      <c r="S34" s="15">
        <f t="shared" si="13"/>
        <v>4.0515952411261464</v>
      </c>
      <c r="T34" s="15">
        <f t="shared" si="13"/>
        <v>3.9769166021219395</v>
      </c>
      <c r="U34" s="15">
        <f t="shared" si="10"/>
        <v>3.9017780397580206</v>
      </c>
      <c r="V34" s="15">
        <f t="shared" si="10"/>
        <v>3.8251768778358377</v>
      </c>
      <c r="W34" s="15">
        <f t="shared" si="10"/>
        <v>4.1192231307511946</v>
      </c>
      <c r="X34" s="15">
        <f t="shared" si="10"/>
        <v>4.0276930598885174</v>
      </c>
      <c r="Y34" s="15">
        <f t="shared" si="10"/>
        <v>3.930076448877025</v>
      </c>
      <c r="Z34" s="15">
        <f t="shared" si="10"/>
        <v>3.824471961173133</v>
      </c>
      <c r="AA34" s="15">
        <f t="shared" si="10"/>
        <v>3.708764722152424</v>
      </c>
      <c r="AB34" s="15">
        <f t="shared" si="10"/>
        <v>3.1394351669941063</v>
      </c>
      <c r="AC34" s="15"/>
      <c r="AD34" s="15"/>
      <c r="AE34" s="15"/>
      <c r="AF34" s="15"/>
      <c r="AG34" s="15"/>
      <c r="AH34" s="15"/>
      <c r="AI34" s="15"/>
      <c r="AJ34" s="15"/>
      <c r="AK34" s="15"/>
      <c r="AL34" s="15"/>
      <c r="AM34" s="15"/>
      <c r="AN34" s="15"/>
      <c r="AO34" s="15"/>
      <c r="AP34" s="15"/>
      <c r="AQ34" s="15"/>
      <c r="AR34" s="15"/>
      <c r="AS34" s="15"/>
      <c r="AT34" s="15"/>
      <c r="AU34" s="15"/>
      <c r="AV34" s="15"/>
      <c r="AW34" s="15"/>
      <c r="AX34" s="15"/>
      <c r="AY34" s="20">
        <f t="shared" si="2"/>
        <v>0</v>
      </c>
      <c r="AZ34" s="15"/>
      <c r="BA34" s="49">
        <f>賃金!Q55*$B$3/100</f>
        <v>5.5710134024603031</v>
      </c>
      <c r="BB34" s="15">
        <f t="shared" si="5"/>
        <v>5.4624893765517619</v>
      </c>
      <c r="BC34" s="15">
        <f t="shared" si="5"/>
        <v>5.3530501710555152</v>
      </c>
      <c r="BD34" s="15">
        <f t="shared" si="5"/>
        <v>5.2444332138449674</v>
      </c>
      <c r="BE34" s="15">
        <f t="shared" si="5"/>
        <v>5.070273950359045</v>
      </c>
      <c r="BF34" s="15">
        <f t="shared" si="5"/>
        <v>4.9690660055180293</v>
      </c>
      <c r="BG34" s="15">
        <f t="shared" si="5"/>
        <v>4.8725364771481008</v>
      </c>
      <c r="BH34" s="15">
        <f t="shared" si="5"/>
        <v>4.7814325222848666</v>
      </c>
      <c r="BI34" s="15">
        <f t="shared" si="5"/>
        <v>4.6961721695669691</v>
      </c>
      <c r="BJ34" s="15">
        <f t="shared" si="5"/>
        <v>4.7186538535138718</v>
      </c>
      <c r="BK34" s="15">
        <f t="shared" si="5"/>
        <v>4.6432154596687996</v>
      </c>
      <c r="BL34" s="15">
        <f t="shared" si="5"/>
        <v>4.5726560832771774</v>
      </c>
      <c r="BM34" s="15">
        <f t="shared" si="5"/>
        <v>4.5057005101001044</v>
      </c>
      <c r="BN34" s="15">
        <f t="shared" si="11"/>
        <v>4.4405586825121794</v>
      </c>
      <c r="BO34" s="15">
        <f t="shared" si="11"/>
        <v>4.6449278258879101</v>
      </c>
      <c r="BP34" s="15">
        <f t="shared" si="11"/>
        <v>4.5715389480341138</v>
      </c>
      <c r="BQ34" s="15">
        <f t="shared" si="11"/>
        <v>4.4907154540920677</v>
      </c>
      <c r="BR34" s="15">
        <f t="shared" si="11"/>
        <v>4.3979913695421056</v>
      </c>
      <c r="BS34" s="15">
        <f t="shared" si="11"/>
        <v>4.2881646284345916</v>
      </c>
      <c r="BT34" s="15">
        <f t="shared" si="11"/>
        <v>4.3655879571583522</v>
      </c>
      <c r="BU34" s="15">
        <f t="shared" si="11"/>
        <v>4.1945767557394742</v>
      </c>
      <c r="BV34" s="15">
        <f t="shared" si="11"/>
        <v>3.9841628365745838</v>
      </c>
      <c r="BW34" s="15">
        <f t="shared" si="11"/>
        <v>3.7253892959396877</v>
      </c>
      <c r="BX34" s="15"/>
      <c r="BY34" s="15"/>
      <c r="BZ34" s="15"/>
      <c r="CA34" s="15"/>
      <c r="CB34" s="15"/>
      <c r="CC34" s="15"/>
      <c r="CD34" s="15"/>
      <c r="CE34" s="15"/>
      <c r="CF34" s="15"/>
      <c r="CG34" s="15"/>
      <c r="CH34" s="15"/>
      <c r="CI34" s="15"/>
      <c r="CJ34" s="15"/>
      <c r="CK34" s="15"/>
      <c r="CL34" s="15"/>
      <c r="CM34" s="15"/>
      <c r="CN34" s="15"/>
      <c r="CO34" s="15"/>
      <c r="CP34" s="15"/>
      <c r="CQ34" s="15"/>
      <c r="CR34" s="15"/>
      <c r="CS34" s="15"/>
      <c r="CT34" s="20">
        <f t="shared" si="6"/>
        <v>74.965070756901156</v>
      </c>
      <c r="CU34" s="15"/>
      <c r="CV34" s="49">
        <f>賃金!R55*$B$3/100</f>
        <v>8.8214582472470084</v>
      </c>
      <c r="CW34" s="15">
        <f t="shared" si="7"/>
        <v>8.5208092545969105</v>
      </c>
      <c r="CX34" s="15">
        <f t="shared" si="7"/>
        <v>8.2247204412648607</v>
      </c>
      <c r="CY34" s="15">
        <f t="shared" si="7"/>
        <v>7.9381297755539801</v>
      </c>
      <c r="CZ34" s="15">
        <f t="shared" si="7"/>
        <v>7.5639552570178186</v>
      </c>
      <c r="DA34" s="15">
        <f t="shared" si="7"/>
        <v>7.3115800562194462</v>
      </c>
      <c r="DB34" s="15">
        <f t="shared" si="7"/>
        <v>7.0784612198235344</v>
      </c>
      <c r="DC34" s="15">
        <f t="shared" si="7"/>
        <v>6.8658740615240363</v>
      </c>
      <c r="DD34" s="15">
        <f t="shared" si="7"/>
        <v>6.6738636853340756</v>
      </c>
      <c r="DE34" s="15">
        <f t="shared" si="7"/>
        <v>6.7193139396373995</v>
      </c>
      <c r="DF34" s="15">
        <f t="shared" si="7"/>
        <v>6.5577637366558914</v>
      </c>
      <c r="DG34" s="15">
        <f t="shared" si="7"/>
        <v>6.4086239340218363</v>
      </c>
      <c r="DH34" s="15">
        <f t="shared" si="7"/>
        <v>6.2654872816966876</v>
      </c>
      <c r="DI34" s="15">
        <f t="shared" si="12"/>
        <v>6.1199910957388104</v>
      </c>
      <c r="DJ34" s="15">
        <f t="shared" si="12"/>
        <v>6.3296621073758077</v>
      </c>
      <c r="DK34" s="15">
        <f t="shared" si="12"/>
        <v>6.1345076192187831</v>
      </c>
      <c r="DL34" s="15">
        <f t="shared" si="12"/>
        <v>5.8963022667124134</v>
      </c>
      <c r="DM34" s="15">
        <f t="shared" si="12"/>
        <v>5.5964103567685832</v>
      </c>
      <c r="DN34" s="15">
        <f t="shared" si="12"/>
        <v>5.2133939149380204</v>
      </c>
      <c r="DO34" s="15">
        <f t="shared" si="12"/>
        <v>4.5269223022538885</v>
      </c>
      <c r="DP34" s="15">
        <f t="shared" si="12"/>
        <v>3.9273593271600542</v>
      </c>
      <c r="DQ34" s="15"/>
      <c r="DR34" s="15"/>
      <c r="DS34" s="15"/>
      <c r="DT34" s="15"/>
      <c r="DU34" s="15"/>
      <c r="DV34" s="15"/>
      <c r="DW34" s="15"/>
      <c r="DX34" s="15"/>
      <c r="DY34" s="15"/>
      <c r="DZ34" s="15"/>
      <c r="EA34" s="15"/>
      <c r="EB34" s="15"/>
      <c r="EC34" s="15"/>
      <c r="ED34" s="15"/>
      <c r="EE34" s="15"/>
      <c r="EF34" s="15"/>
      <c r="EN34" s="20">
        <f t="shared" si="8"/>
        <v>95.456751750631952</v>
      </c>
      <c r="EO34" s="29">
        <f t="shared" si="3"/>
        <v>6145.0670295571781</v>
      </c>
      <c r="EQ34" s="13">
        <f t="shared" si="9"/>
        <v>-5616.3702649999996</v>
      </c>
      <c r="ER34" s="20">
        <f t="shared" si="4"/>
        <v>528.69676455717854</v>
      </c>
      <c r="ES34" s="13">
        <f t="shared" si="0"/>
        <v>309.43903349899909</v>
      </c>
    </row>
    <row r="35" spans="1:149">
      <c r="A35" s="18">
        <v>2047</v>
      </c>
      <c r="C35" s="13">
        <v>44</v>
      </c>
      <c r="D35" s="49">
        <f>賃金!P56*$B$3/100</f>
        <v>5.1617689898874746</v>
      </c>
      <c r="E35" s="15">
        <f t="shared" ref="E35:K56" si="14">D34</f>
        <v>5.084228265213639</v>
      </c>
      <c r="F35" s="15">
        <f t="shared" si="14"/>
        <v>5.0028931118898878</v>
      </c>
      <c r="G35" s="15">
        <f t="shared" si="14"/>
        <v>4.918810603220436</v>
      </c>
      <c r="H35" s="15">
        <f t="shared" si="14"/>
        <v>4.8329386169002131</v>
      </c>
      <c r="I35" s="15">
        <f t="shared" si="14"/>
        <v>4.6834125507067315</v>
      </c>
      <c r="J35" s="15">
        <f t="shared" si="14"/>
        <v>4.5976037047241398</v>
      </c>
      <c r="K35" s="15">
        <f t="shared" si="14"/>
        <v>4.5122891056357979</v>
      </c>
      <c r="L35" s="15">
        <f t="shared" si="13"/>
        <v>4.4280144250456042</v>
      </c>
      <c r="M35" s="15">
        <f t="shared" si="13"/>
        <v>4.3452135782530936</v>
      </c>
      <c r="N35" s="15">
        <f t="shared" si="13"/>
        <v>4.2624055718904232</v>
      </c>
      <c r="O35" s="15">
        <f t="shared" si="13"/>
        <v>4.1834167009801009</v>
      </c>
      <c r="P35" s="15">
        <f t="shared" si="13"/>
        <v>4.1064845250352002</v>
      </c>
      <c r="Q35" s="15">
        <f t="shared" si="13"/>
        <v>4.031548480551856</v>
      </c>
      <c r="R35" s="15">
        <f t="shared" si="13"/>
        <v>3.9584125652969919</v>
      </c>
      <c r="S35" s="15">
        <f t="shared" si="13"/>
        <v>4.1266476401024628</v>
      </c>
      <c r="T35" s="15">
        <f t="shared" si="13"/>
        <v>4.0515952411261464</v>
      </c>
      <c r="U35" s="15">
        <f t="shared" si="10"/>
        <v>3.9769166021219395</v>
      </c>
      <c r="V35" s="15">
        <f t="shared" si="10"/>
        <v>3.9017780397580206</v>
      </c>
      <c r="W35" s="15">
        <f t="shared" si="10"/>
        <v>3.8251768778358377</v>
      </c>
      <c r="X35" s="15">
        <f t="shared" si="10"/>
        <v>4.1192231307511946</v>
      </c>
      <c r="Y35" s="15">
        <f t="shared" si="10"/>
        <v>4.0276930598885174</v>
      </c>
      <c r="Z35" s="15">
        <f t="shared" si="10"/>
        <v>3.930076448877025</v>
      </c>
      <c r="AA35" s="15">
        <f t="shared" si="10"/>
        <v>3.824471961173133</v>
      </c>
      <c r="AB35" s="15">
        <f t="shared" si="10"/>
        <v>3.708764722152424</v>
      </c>
      <c r="AC35" s="15">
        <f t="shared" si="10"/>
        <v>3.1394351669941063</v>
      </c>
      <c r="AD35" s="15"/>
      <c r="AE35" s="15"/>
      <c r="AF35" s="15"/>
      <c r="AG35" s="15"/>
      <c r="AH35" s="15"/>
      <c r="AI35" s="15"/>
      <c r="AJ35" s="15"/>
      <c r="AK35" s="15"/>
      <c r="AL35" s="15"/>
      <c r="AM35" s="15"/>
      <c r="AN35" s="15"/>
      <c r="AO35" s="15"/>
      <c r="AP35" s="15"/>
      <c r="AQ35" s="15"/>
      <c r="AR35" s="15"/>
      <c r="AS35" s="15"/>
      <c r="AT35" s="15"/>
      <c r="AU35" s="15"/>
      <c r="AV35" s="15"/>
      <c r="AW35" s="15"/>
      <c r="AX35" s="15"/>
      <c r="AY35" s="20">
        <f t="shared" si="2"/>
        <v>0</v>
      </c>
      <c r="AZ35" s="15"/>
      <c r="BA35" s="49">
        <f>賃金!Q56*$B$3/100</f>
        <v>5.6767282257685645</v>
      </c>
      <c r="BB35" s="15">
        <f t="shared" si="5"/>
        <v>5.5710134024603031</v>
      </c>
      <c r="BC35" s="15">
        <f t="shared" si="5"/>
        <v>5.4624893765517619</v>
      </c>
      <c r="BD35" s="15">
        <f t="shared" si="5"/>
        <v>5.3530501710555152</v>
      </c>
      <c r="BE35" s="15">
        <f t="shared" si="5"/>
        <v>5.2444332138449674</v>
      </c>
      <c r="BF35" s="15">
        <f t="shared" si="5"/>
        <v>5.070273950359045</v>
      </c>
      <c r="BG35" s="15">
        <f t="shared" si="5"/>
        <v>4.9690660055180293</v>
      </c>
      <c r="BH35" s="15">
        <f t="shared" si="5"/>
        <v>4.8725364771481008</v>
      </c>
      <c r="BI35" s="15">
        <f t="shared" si="5"/>
        <v>4.7814325222848666</v>
      </c>
      <c r="BJ35" s="15">
        <f t="shared" si="5"/>
        <v>4.6961721695669691</v>
      </c>
      <c r="BK35" s="15">
        <f t="shared" si="5"/>
        <v>4.7186538535138718</v>
      </c>
      <c r="BL35" s="15">
        <f t="shared" si="5"/>
        <v>4.6432154596687996</v>
      </c>
      <c r="BM35" s="15">
        <f t="shared" si="5"/>
        <v>4.5726560832771774</v>
      </c>
      <c r="BN35" s="15">
        <f t="shared" si="11"/>
        <v>4.5057005101001044</v>
      </c>
      <c r="BO35" s="15">
        <f t="shared" si="11"/>
        <v>4.4405586825121794</v>
      </c>
      <c r="BP35" s="15">
        <f t="shared" si="11"/>
        <v>4.6449278258879101</v>
      </c>
      <c r="BQ35" s="15">
        <f t="shared" si="11"/>
        <v>4.5715389480341138</v>
      </c>
      <c r="BR35" s="15">
        <f t="shared" si="11"/>
        <v>4.4907154540920677</v>
      </c>
      <c r="BS35" s="15">
        <f t="shared" si="11"/>
        <v>4.3979913695421056</v>
      </c>
      <c r="BT35" s="15">
        <f t="shared" si="11"/>
        <v>4.2881646284345916</v>
      </c>
      <c r="BU35" s="15">
        <f t="shared" si="11"/>
        <v>4.3655879571583522</v>
      </c>
      <c r="BV35" s="15">
        <f t="shared" si="11"/>
        <v>4.1945767557394742</v>
      </c>
      <c r="BW35" s="15">
        <f t="shared" si="11"/>
        <v>3.9841628365745838</v>
      </c>
      <c r="BX35" s="15">
        <f t="shared" si="11"/>
        <v>3.7253892959396877</v>
      </c>
      <c r="BY35" s="15"/>
      <c r="BZ35" s="15"/>
      <c r="CA35" s="15"/>
      <c r="CB35" s="15"/>
      <c r="CC35" s="15"/>
      <c r="CD35" s="15"/>
      <c r="CE35" s="15"/>
      <c r="CF35" s="15"/>
      <c r="CG35" s="15"/>
      <c r="CH35" s="15"/>
      <c r="CI35" s="15"/>
      <c r="CJ35" s="15"/>
      <c r="CK35" s="15"/>
      <c r="CL35" s="15"/>
      <c r="CM35" s="15"/>
      <c r="CN35" s="15"/>
      <c r="CO35" s="15"/>
      <c r="CP35" s="15"/>
      <c r="CQ35" s="15"/>
      <c r="CR35" s="15"/>
      <c r="CS35" s="15"/>
      <c r="CT35" s="20">
        <f t="shared" si="6"/>
        <v>79.059765607709465</v>
      </c>
      <c r="CU35" s="15"/>
      <c r="CV35" s="49">
        <f>賃金!R56*$B$3/100</f>
        <v>9.1211533510284877</v>
      </c>
      <c r="CW35" s="15">
        <f t="shared" si="7"/>
        <v>8.8214582472470084</v>
      </c>
      <c r="CX35" s="15">
        <f t="shared" si="7"/>
        <v>8.5208092545969105</v>
      </c>
      <c r="CY35" s="15">
        <f t="shared" si="7"/>
        <v>8.2247204412648607</v>
      </c>
      <c r="CZ35" s="15">
        <f t="shared" si="7"/>
        <v>7.9381297755539801</v>
      </c>
      <c r="DA35" s="15">
        <f t="shared" si="7"/>
        <v>7.5639552570178186</v>
      </c>
      <c r="DB35" s="15">
        <f t="shared" si="7"/>
        <v>7.3115800562194462</v>
      </c>
      <c r="DC35" s="15">
        <f t="shared" si="7"/>
        <v>7.0784612198235344</v>
      </c>
      <c r="DD35" s="15">
        <f t="shared" si="7"/>
        <v>6.8658740615240363</v>
      </c>
      <c r="DE35" s="15">
        <f t="shared" si="7"/>
        <v>6.6738636853340756</v>
      </c>
      <c r="DF35" s="15">
        <f t="shared" si="7"/>
        <v>6.7193139396373995</v>
      </c>
      <c r="DG35" s="15">
        <f t="shared" si="7"/>
        <v>6.5577637366558914</v>
      </c>
      <c r="DH35" s="15">
        <f t="shared" si="7"/>
        <v>6.4086239340218363</v>
      </c>
      <c r="DI35" s="15">
        <f t="shared" si="12"/>
        <v>6.2654872816966876</v>
      </c>
      <c r="DJ35" s="15">
        <f t="shared" si="12"/>
        <v>6.1199910957388104</v>
      </c>
      <c r="DK35" s="15">
        <f t="shared" si="12"/>
        <v>6.3296621073758077</v>
      </c>
      <c r="DL35" s="15">
        <f t="shared" si="12"/>
        <v>6.1345076192187831</v>
      </c>
      <c r="DM35" s="15">
        <f t="shared" si="12"/>
        <v>5.8963022667124134</v>
      </c>
      <c r="DN35" s="15">
        <f t="shared" si="12"/>
        <v>5.5964103567685832</v>
      </c>
      <c r="DO35" s="15">
        <f t="shared" si="12"/>
        <v>5.2133939149380204</v>
      </c>
      <c r="DP35" s="15">
        <f t="shared" si="12"/>
        <v>4.5269223022538885</v>
      </c>
      <c r="DQ35" s="15">
        <f t="shared" si="12"/>
        <v>3.9273593271600542</v>
      </c>
      <c r="DR35" s="15"/>
      <c r="DS35" s="15"/>
      <c r="DT35" s="15"/>
      <c r="DU35" s="15"/>
      <c r="DV35" s="15"/>
      <c r="DW35" s="15"/>
      <c r="DX35" s="15"/>
      <c r="DY35" s="15"/>
      <c r="DZ35" s="15"/>
      <c r="EA35" s="15"/>
      <c r="EB35" s="15"/>
      <c r="EC35" s="15"/>
      <c r="ED35" s="15"/>
      <c r="EE35" s="15"/>
      <c r="EF35" s="15"/>
      <c r="EN35" s="20">
        <f t="shared" si="8"/>
        <v>101.94052356235849</v>
      </c>
      <c r="EO35" s="29">
        <f t="shared" si="3"/>
        <v>6557.0409488138412</v>
      </c>
      <c r="EQ35" s="13">
        <f t="shared" si="9"/>
        <v>-5616.3702649999996</v>
      </c>
      <c r="ER35" s="20">
        <f t="shared" si="4"/>
        <v>940.67068381384161</v>
      </c>
      <c r="ES35" s="13">
        <f t="shared" si="0"/>
        <v>538.89082606456293</v>
      </c>
    </row>
    <row r="36" spans="1:149">
      <c r="A36" s="18">
        <v>2048</v>
      </c>
      <c r="C36" s="13">
        <v>45</v>
      </c>
      <c r="D36" s="49">
        <f>賃金!P57*$B$3/100</f>
        <v>5.2682108768645071</v>
      </c>
      <c r="E36" s="15">
        <f t="shared" si="14"/>
        <v>5.1617689898874746</v>
      </c>
      <c r="F36" s="15">
        <f t="shared" si="14"/>
        <v>5.084228265213639</v>
      </c>
      <c r="G36" s="15">
        <f t="shared" si="14"/>
        <v>5.0028931118898878</v>
      </c>
      <c r="H36" s="15">
        <f t="shared" si="14"/>
        <v>4.918810603220436</v>
      </c>
      <c r="I36" s="15">
        <f t="shared" si="14"/>
        <v>4.8329386169002131</v>
      </c>
      <c r="J36" s="15">
        <f t="shared" si="14"/>
        <v>4.6834125507067315</v>
      </c>
      <c r="K36" s="15">
        <f t="shared" si="14"/>
        <v>4.5976037047241398</v>
      </c>
      <c r="L36" s="15">
        <f t="shared" si="13"/>
        <v>4.5122891056357979</v>
      </c>
      <c r="M36" s="15">
        <f t="shared" si="13"/>
        <v>4.4280144250456042</v>
      </c>
      <c r="N36" s="15">
        <f t="shared" si="13"/>
        <v>4.3452135782530936</v>
      </c>
      <c r="O36" s="15">
        <f t="shared" si="13"/>
        <v>4.2624055718904232</v>
      </c>
      <c r="P36" s="15">
        <f t="shared" si="13"/>
        <v>4.1834167009801009</v>
      </c>
      <c r="Q36" s="15">
        <f t="shared" si="13"/>
        <v>4.1064845250352002</v>
      </c>
      <c r="R36" s="15">
        <f t="shared" si="13"/>
        <v>4.031548480551856</v>
      </c>
      <c r="S36" s="15">
        <f t="shared" si="13"/>
        <v>3.9584125652969919</v>
      </c>
      <c r="T36" s="15">
        <f t="shared" si="13"/>
        <v>4.1266476401024628</v>
      </c>
      <c r="U36" s="15">
        <f t="shared" si="10"/>
        <v>4.0515952411261464</v>
      </c>
      <c r="V36" s="15">
        <f t="shared" si="10"/>
        <v>3.9769166021219395</v>
      </c>
      <c r="W36" s="15">
        <f t="shared" si="10"/>
        <v>3.9017780397580206</v>
      </c>
      <c r="X36" s="15">
        <f t="shared" si="10"/>
        <v>3.8251768778358377</v>
      </c>
      <c r="Y36" s="15">
        <f t="shared" si="10"/>
        <v>4.1192231307511946</v>
      </c>
      <c r="Z36" s="15">
        <f t="shared" si="10"/>
        <v>4.0276930598885174</v>
      </c>
      <c r="AA36" s="15">
        <f t="shared" si="10"/>
        <v>3.930076448877025</v>
      </c>
      <c r="AB36" s="15">
        <f t="shared" si="10"/>
        <v>3.824471961173133</v>
      </c>
      <c r="AC36" s="15">
        <f t="shared" si="10"/>
        <v>3.708764722152424</v>
      </c>
      <c r="AD36" s="15">
        <f t="shared" si="10"/>
        <v>3.1394351669941063</v>
      </c>
      <c r="AE36" s="15"/>
      <c r="AF36" s="15"/>
      <c r="AG36" s="15"/>
      <c r="AH36" s="15"/>
      <c r="AI36" s="15"/>
      <c r="AJ36" s="15"/>
      <c r="AK36" s="15"/>
      <c r="AL36" s="15"/>
      <c r="AM36" s="15"/>
      <c r="AN36" s="15"/>
      <c r="AO36" s="15"/>
      <c r="AP36" s="15"/>
      <c r="AQ36" s="15"/>
      <c r="AR36" s="15"/>
      <c r="AS36" s="15"/>
      <c r="AT36" s="15"/>
      <c r="AU36" s="15"/>
      <c r="AV36" s="15"/>
      <c r="AW36" s="15"/>
      <c r="AX36" s="15"/>
      <c r="AY36" s="20">
        <f t="shared" si="2"/>
        <v>0</v>
      </c>
      <c r="AZ36" s="15"/>
      <c r="BA36" s="49">
        <f>賃金!Q57*$B$3/100</f>
        <v>5.770801257404786</v>
      </c>
      <c r="BB36" s="15">
        <f t="shared" si="5"/>
        <v>5.6767282257685645</v>
      </c>
      <c r="BC36" s="15">
        <f t="shared" si="5"/>
        <v>5.5710134024603031</v>
      </c>
      <c r="BD36" s="15">
        <f t="shared" si="5"/>
        <v>5.4624893765517619</v>
      </c>
      <c r="BE36" s="15">
        <f t="shared" si="5"/>
        <v>5.3530501710555152</v>
      </c>
      <c r="BF36" s="15">
        <f t="shared" si="5"/>
        <v>5.2444332138449674</v>
      </c>
      <c r="BG36" s="15">
        <f t="shared" si="5"/>
        <v>5.070273950359045</v>
      </c>
      <c r="BH36" s="15">
        <f t="shared" si="5"/>
        <v>4.9690660055180293</v>
      </c>
      <c r="BI36" s="15">
        <f t="shared" si="5"/>
        <v>4.8725364771481008</v>
      </c>
      <c r="BJ36" s="15">
        <f t="shared" si="5"/>
        <v>4.7814325222848666</v>
      </c>
      <c r="BK36" s="15">
        <f t="shared" si="5"/>
        <v>4.6961721695669691</v>
      </c>
      <c r="BL36" s="15">
        <f t="shared" si="5"/>
        <v>4.7186538535138718</v>
      </c>
      <c r="BM36" s="15">
        <f t="shared" si="5"/>
        <v>4.6432154596687996</v>
      </c>
      <c r="BN36" s="15">
        <f t="shared" si="11"/>
        <v>4.5726560832771774</v>
      </c>
      <c r="BO36" s="15">
        <f t="shared" si="11"/>
        <v>4.5057005101001044</v>
      </c>
      <c r="BP36" s="15">
        <f t="shared" si="11"/>
        <v>4.4405586825121794</v>
      </c>
      <c r="BQ36" s="15">
        <f t="shared" si="11"/>
        <v>4.6449278258879101</v>
      </c>
      <c r="BR36" s="15">
        <f t="shared" si="11"/>
        <v>4.5715389480341138</v>
      </c>
      <c r="BS36" s="15">
        <f t="shared" si="11"/>
        <v>4.4907154540920677</v>
      </c>
      <c r="BT36" s="15">
        <f t="shared" si="11"/>
        <v>4.3979913695421056</v>
      </c>
      <c r="BU36" s="15">
        <f t="shared" si="11"/>
        <v>4.2881646284345916</v>
      </c>
      <c r="BV36" s="15">
        <f t="shared" si="11"/>
        <v>4.3655879571583522</v>
      </c>
      <c r="BW36" s="15">
        <f t="shared" si="11"/>
        <v>4.1945767557394742</v>
      </c>
      <c r="BX36" s="15">
        <f t="shared" si="11"/>
        <v>3.9841628365745838</v>
      </c>
      <c r="BY36" s="15">
        <f t="shared" si="11"/>
        <v>3.7253892959396877</v>
      </c>
      <c r="BZ36" s="15"/>
      <c r="CA36" s="15"/>
      <c r="CB36" s="15"/>
      <c r="CC36" s="15"/>
      <c r="CD36" s="15"/>
      <c r="CE36" s="15"/>
      <c r="CF36" s="15"/>
      <c r="CG36" s="15"/>
      <c r="CH36" s="15"/>
      <c r="CI36" s="15"/>
      <c r="CJ36" s="15"/>
      <c r="CK36" s="15"/>
      <c r="CL36" s="15"/>
      <c r="CM36" s="15"/>
      <c r="CN36" s="15"/>
      <c r="CO36" s="15"/>
      <c r="CP36" s="15"/>
      <c r="CQ36" s="15"/>
      <c r="CR36" s="15"/>
      <c r="CS36" s="15"/>
      <c r="CT36" s="20">
        <f t="shared" si="6"/>
        <v>83.232160853649361</v>
      </c>
      <c r="CU36" s="15"/>
      <c r="CV36" s="49">
        <f>賃金!R57*$B$3/100</f>
        <v>9.626068919929553</v>
      </c>
      <c r="CW36" s="15">
        <f t="shared" si="7"/>
        <v>9.1211533510284877</v>
      </c>
      <c r="CX36" s="15">
        <f t="shared" si="7"/>
        <v>8.8214582472470084</v>
      </c>
      <c r="CY36" s="15">
        <f t="shared" si="7"/>
        <v>8.5208092545969105</v>
      </c>
      <c r="CZ36" s="15">
        <f t="shared" si="7"/>
        <v>8.2247204412648607</v>
      </c>
      <c r="DA36" s="15">
        <f t="shared" si="7"/>
        <v>7.9381297755539801</v>
      </c>
      <c r="DB36" s="15">
        <f t="shared" si="7"/>
        <v>7.5639552570178186</v>
      </c>
      <c r="DC36" s="15">
        <f t="shared" si="7"/>
        <v>7.3115800562194462</v>
      </c>
      <c r="DD36" s="15">
        <f t="shared" si="7"/>
        <v>7.0784612198235344</v>
      </c>
      <c r="DE36" s="15">
        <f t="shared" si="7"/>
        <v>6.8658740615240363</v>
      </c>
      <c r="DF36" s="15">
        <f t="shared" si="7"/>
        <v>6.6738636853340756</v>
      </c>
      <c r="DG36" s="15">
        <f t="shared" si="7"/>
        <v>6.7193139396373995</v>
      </c>
      <c r="DH36" s="15">
        <f t="shared" si="7"/>
        <v>6.5577637366558914</v>
      </c>
      <c r="DI36" s="15">
        <f t="shared" si="12"/>
        <v>6.4086239340218363</v>
      </c>
      <c r="DJ36" s="15">
        <f t="shared" si="12"/>
        <v>6.2654872816966876</v>
      </c>
      <c r="DK36" s="15">
        <f t="shared" si="12"/>
        <v>6.1199910957388104</v>
      </c>
      <c r="DL36" s="15">
        <f t="shared" si="12"/>
        <v>6.3296621073758077</v>
      </c>
      <c r="DM36" s="15">
        <f t="shared" si="12"/>
        <v>6.1345076192187831</v>
      </c>
      <c r="DN36" s="15">
        <f t="shared" si="12"/>
        <v>5.8963022667124134</v>
      </c>
      <c r="DO36" s="15">
        <f t="shared" si="12"/>
        <v>5.5964103567685832</v>
      </c>
      <c r="DP36" s="15">
        <f t="shared" si="12"/>
        <v>5.2133939149380204</v>
      </c>
      <c r="DQ36" s="15">
        <f t="shared" si="12"/>
        <v>4.5269223022538885</v>
      </c>
      <c r="DR36" s="15">
        <f t="shared" si="12"/>
        <v>3.9273593271600542</v>
      </c>
      <c r="DS36" s="15"/>
      <c r="DT36" s="15"/>
      <c r="DU36" s="15"/>
      <c r="DV36" s="15"/>
      <c r="DW36" s="15"/>
      <c r="DX36" s="15"/>
      <c r="DY36" s="15"/>
      <c r="DZ36" s="15"/>
      <c r="EA36" s="15"/>
      <c r="EB36" s="15"/>
      <c r="EC36" s="15"/>
      <c r="ED36" s="15"/>
      <c r="EE36" s="15"/>
      <c r="EF36" s="15"/>
      <c r="EN36" s="20">
        <f t="shared" si="8"/>
        <v>108.64457127536443</v>
      </c>
      <c r="EO36" s="29">
        <f t="shared" si="3"/>
        <v>6982.6771610758351</v>
      </c>
      <c r="EQ36" s="13">
        <f t="shared" si="9"/>
        <v>-5616.3702649999996</v>
      </c>
      <c r="ER36" s="20">
        <f t="shared" si="4"/>
        <v>1366.3068960758355</v>
      </c>
      <c r="ES36" s="13">
        <f t="shared" si="0"/>
        <v>766.13654534565899</v>
      </c>
    </row>
    <row r="37" spans="1:149">
      <c r="A37" s="18">
        <v>2049</v>
      </c>
      <c r="C37" s="13">
        <v>46</v>
      </c>
      <c r="D37" s="49">
        <f>賃金!P58*$B$3/100</f>
        <v>5.3351184109991072</v>
      </c>
      <c r="E37" s="15">
        <f t="shared" si="14"/>
        <v>5.2682108768645071</v>
      </c>
      <c r="F37" s="15">
        <f t="shared" si="14"/>
        <v>5.1617689898874746</v>
      </c>
      <c r="G37" s="15">
        <f t="shared" si="14"/>
        <v>5.084228265213639</v>
      </c>
      <c r="H37" s="15">
        <f t="shared" si="14"/>
        <v>5.0028931118898878</v>
      </c>
      <c r="I37" s="15">
        <f t="shared" si="14"/>
        <v>4.918810603220436</v>
      </c>
      <c r="J37" s="15">
        <f t="shared" si="14"/>
        <v>4.8329386169002131</v>
      </c>
      <c r="K37" s="15">
        <f t="shared" si="14"/>
        <v>4.6834125507067315</v>
      </c>
      <c r="L37" s="15">
        <f t="shared" si="13"/>
        <v>4.5976037047241398</v>
      </c>
      <c r="M37" s="15">
        <f t="shared" si="13"/>
        <v>4.5122891056357979</v>
      </c>
      <c r="N37" s="15">
        <f t="shared" si="13"/>
        <v>4.4280144250456042</v>
      </c>
      <c r="O37" s="15">
        <f t="shared" si="13"/>
        <v>4.3452135782530936</v>
      </c>
      <c r="P37" s="15">
        <f t="shared" si="13"/>
        <v>4.2624055718904232</v>
      </c>
      <c r="Q37" s="15">
        <f t="shared" si="13"/>
        <v>4.1834167009801009</v>
      </c>
      <c r="R37" s="15">
        <f t="shared" si="13"/>
        <v>4.1064845250352002</v>
      </c>
      <c r="S37" s="15">
        <f t="shared" si="13"/>
        <v>4.031548480551856</v>
      </c>
      <c r="T37" s="15">
        <f t="shared" si="13"/>
        <v>3.9584125652969919</v>
      </c>
      <c r="U37" s="15">
        <f t="shared" si="10"/>
        <v>4.1266476401024628</v>
      </c>
      <c r="V37" s="15">
        <f t="shared" si="10"/>
        <v>4.0515952411261464</v>
      </c>
      <c r="W37" s="15">
        <f t="shared" si="10"/>
        <v>3.9769166021219395</v>
      </c>
      <c r="X37" s="15">
        <f t="shared" si="10"/>
        <v>3.9017780397580206</v>
      </c>
      <c r="Y37" s="15">
        <f t="shared" si="10"/>
        <v>3.8251768778358377</v>
      </c>
      <c r="Z37" s="15">
        <f t="shared" si="10"/>
        <v>4.1192231307511946</v>
      </c>
      <c r="AA37" s="15">
        <f t="shared" si="10"/>
        <v>4.0276930598885174</v>
      </c>
      <c r="AB37" s="15">
        <f t="shared" si="10"/>
        <v>3.930076448877025</v>
      </c>
      <c r="AC37" s="15">
        <f t="shared" si="10"/>
        <v>3.824471961173133</v>
      </c>
      <c r="AD37" s="15">
        <f t="shared" si="10"/>
        <v>3.708764722152424</v>
      </c>
      <c r="AE37" s="15">
        <f t="shared" si="10"/>
        <v>3.1394351669941063</v>
      </c>
      <c r="AF37" s="15"/>
      <c r="AG37" s="15"/>
      <c r="AH37" s="15"/>
      <c r="AI37" s="15"/>
      <c r="AJ37" s="15"/>
      <c r="AK37" s="15"/>
      <c r="AL37" s="15"/>
      <c r="AM37" s="15"/>
      <c r="AN37" s="15"/>
      <c r="AO37" s="15"/>
      <c r="AP37" s="15"/>
      <c r="AQ37" s="15"/>
      <c r="AR37" s="15"/>
      <c r="AS37" s="15"/>
      <c r="AT37" s="15"/>
      <c r="AU37" s="15"/>
      <c r="AV37" s="15"/>
      <c r="AW37" s="15"/>
      <c r="AX37" s="15"/>
      <c r="AY37" s="20">
        <f t="shared" si="2"/>
        <v>0</v>
      </c>
      <c r="AZ37" s="15"/>
      <c r="BA37" s="49">
        <f>賃金!Q58*$B$3/100</f>
        <v>5.864655292602146</v>
      </c>
      <c r="BB37" s="15">
        <f t="shared" si="5"/>
        <v>5.770801257404786</v>
      </c>
      <c r="BC37" s="15">
        <f t="shared" si="5"/>
        <v>5.6767282257685645</v>
      </c>
      <c r="BD37" s="15">
        <f t="shared" si="5"/>
        <v>5.5710134024603031</v>
      </c>
      <c r="BE37" s="15">
        <f t="shared" si="5"/>
        <v>5.4624893765517619</v>
      </c>
      <c r="BF37" s="15">
        <f t="shared" si="5"/>
        <v>5.3530501710555152</v>
      </c>
      <c r="BG37" s="15">
        <f t="shared" si="5"/>
        <v>5.2444332138449674</v>
      </c>
      <c r="BH37" s="15">
        <f t="shared" si="5"/>
        <v>5.070273950359045</v>
      </c>
      <c r="BI37" s="15">
        <f t="shared" si="5"/>
        <v>4.9690660055180293</v>
      </c>
      <c r="BJ37" s="15">
        <f t="shared" si="5"/>
        <v>4.8725364771481008</v>
      </c>
      <c r="BK37" s="15">
        <f t="shared" si="5"/>
        <v>4.7814325222848666</v>
      </c>
      <c r="BL37" s="15">
        <f t="shared" si="5"/>
        <v>4.6961721695669691</v>
      </c>
      <c r="BM37" s="15">
        <f t="shared" si="5"/>
        <v>4.7186538535138718</v>
      </c>
      <c r="BN37" s="15">
        <f t="shared" si="11"/>
        <v>4.6432154596687996</v>
      </c>
      <c r="BO37" s="15">
        <f t="shared" si="11"/>
        <v>4.5726560832771774</v>
      </c>
      <c r="BP37" s="15">
        <f t="shared" si="11"/>
        <v>4.5057005101001044</v>
      </c>
      <c r="BQ37" s="15">
        <f t="shared" si="11"/>
        <v>4.4405586825121794</v>
      </c>
      <c r="BR37" s="15">
        <f t="shared" si="11"/>
        <v>4.6449278258879101</v>
      </c>
      <c r="BS37" s="15">
        <f t="shared" si="11"/>
        <v>4.5715389480341138</v>
      </c>
      <c r="BT37" s="15">
        <f t="shared" si="11"/>
        <v>4.4907154540920677</v>
      </c>
      <c r="BU37" s="15">
        <f t="shared" si="11"/>
        <v>4.3979913695421056</v>
      </c>
      <c r="BV37" s="15">
        <f t="shared" si="11"/>
        <v>4.2881646284345916</v>
      </c>
      <c r="BW37" s="15">
        <f t="shared" si="11"/>
        <v>4.3655879571583522</v>
      </c>
      <c r="BX37" s="15">
        <f t="shared" si="11"/>
        <v>4.1945767557394742</v>
      </c>
      <c r="BY37" s="15">
        <f t="shared" si="11"/>
        <v>3.9841628365745838</v>
      </c>
      <c r="BZ37" s="15">
        <f t="shared" si="11"/>
        <v>3.7253892959396877</v>
      </c>
      <c r="CA37" s="15"/>
      <c r="CB37" s="15"/>
      <c r="CC37" s="15"/>
      <c r="CD37" s="15"/>
      <c r="CE37" s="15"/>
      <c r="CF37" s="15"/>
      <c r="CG37" s="15"/>
      <c r="CH37" s="15"/>
      <c r="CI37" s="15"/>
      <c r="CJ37" s="15"/>
      <c r="CK37" s="15"/>
      <c r="CL37" s="15"/>
      <c r="CM37" s="15"/>
      <c r="CN37" s="15"/>
      <c r="CO37" s="15"/>
      <c r="CP37" s="15"/>
      <c r="CQ37" s="15"/>
      <c r="CR37" s="15"/>
      <c r="CS37" s="15"/>
      <c r="CT37" s="20">
        <f t="shared" si="6"/>
        <v>87.473699777841873</v>
      </c>
      <c r="CU37" s="15"/>
      <c r="CV37" s="49">
        <f>賃金!R58*$B$3/100</f>
        <v>9.9119808924601127</v>
      </c>
      <c r="CW37" s="15">
        <f t="shared" si="7"/>
        <v>9.626068919929553</v>
      </c>
      <c r="CX37" s="15">
        <f t="shared" si="7"/>
        <v>9.1211533510284877</v>
      </c>
      <c r="CY37" s="15">
        <f t="shared" si="7"/>
        <v>8.8214582472470084</v>
      </c>
      <c r="CZ37" s="15">
        <f t="shared" si="7"/>
        <v>8.5208092545969105</v>
      </c>
      <c r="DA37" s="15">
        <f t="shared" si="7"/>
        <v>8.2247204412648607</v>
      </c>
      <c r="DB37" s="15">
        <f t="shared" si="7"/>
        <v>7.9381297755539801</v>
      </c>
      <c r="DC37" s="15">
        <f t="shared" si="7"/>
        <v>7.5639552570178186</v>
      </c>
      <c r="DD37" s="15">
        <f t="shared" si="7"/>
        <v>7.3115800562194462</v>
      </c>
      <c r="DE37" s="15">
        <f t="shared" si="7"/>
        <v>7.0784612198235344</v>
      </c>
      <c r="DF37" s="15">
        <f t="shared" si="7"/>
        <v>6.8658740615240363</v>
      </c>
      <c r="DG37" s="15">
        <f t="shared" si="7"/>
        <v>6.6738636853340756</v>
      </c>
      <c r="DH37" s="15">
        <f t="shared" si="7"/>
        <v>6.7193139396373995</v>
      </c>
      <c r="DI37" s="15">
        <f t="shared" si="12"/>
        <v>6.5577637366558914</v>
      </c>
      <c r="DJ37" s="15">
        <f t="shared" si="12"/>
        <v>6.4086239340218363</v>
      </c>
      <c r="DK37" s="15">
        <f t="shared" si="12"/>
        <v>6.2654872816966876</v>
      </c>
      <c r="DL37" s="15">
        <f t="shared" si="12"/>
        <v>6.1199910957388104</v>
      </c>
      <c r="DM37" s="15">
        <f t="shared" si="12"/>
        <v>6.3296621073758077</v>
      </c>
      <c r="DN37" s="15">
        <f t="shared" si="12"/>
        <v>6.1345076192187831</v>
      </c>
      <c r="DO37" s="15">
        <f t="shared" si="12"/>
        <v>5.8963022667124134</v>
      </c>
      <c r="DP37" s="15">
        <f t="shared" si="12"/>
        <v>5.5964103567685832</v>
      </c>
      <c r="DQ37" s="15">
        <f t="shared" si="12"/>
        <v>5.2133939149380204</v>
      </c>
      <c r="DR37" s="15">
        <f t="shared" si="12"/>
        <v>4.5269223022538885</v>
      </c>
      <c r="DS37" s="15">
        <f t="shared" si="12"/>
        <v>3.9273593271600542</v>
      </c>
      <c r="DT37" s="15"/>
      <c r="DU37" s="15"/>
      <c r="DV37" s="15"/>
      <c r="DW37" s="15"/>
      <c r="DX37" s="15"/>
      <c r="DY37" s="15"/>
      <c r="DZ37" s="15"/>
      <c r="EA37" s="15"/>
      <c r="EB37" s="15"/>
      <c r="EC37" s="15"/>
      <c r="ED37" s="15"/>
      <c r="EE37" s="15"/>
      <c r="EF37" s="15"/>
      <c r="EN37" s="20">
        <f t="shared" si="8"/>
        <v>115.71973193151265</v>
      </c>
      <c r="EO37" s="29">
        <f t="shared" si="3"/>
        <v>7430.9953271113054</v>
      </c>
      <c r="EQ37" s="13">
        <f t="shared" si="9"/>
        <v>-5616.3702649999996</v>
      </c>
      <c r="ER37" s="20">
        <f t="shared" si="4"/>
        <v>1814.6250621113059</v>
      </c>
      <c r="ES37" s="13">
        <f t="shared" si="0"/>
        <v>995.95464431517144</v>
      </c>
    </row>
    <row r="38" spans="1:149">
      <c r="A38" s="18">
        <v>2050</v>
      </c>
      <c r="C38" s="13">
        <v>47</v>
      </c>
      <c r="D38" s="49">
        <f>賃金!P59*$B$3/100</f>
        <v>5.3945552689561609</v>
      </c>
      <c r="E38" s="15">
        <f t="shared" si="14"/>
        <v>5.3351184109991072</v>
      </c>
      <c r="F38" s="15">
        <f t="shared" si="14"/>
        <v>5.2682108768645071</v>
      </c>
      <c r="G38" s="15">
        <f t="shared" si="14"/>
        <v>5.1617689898874746</v>
      </c>
      <c r="H38" s="15">
        <f t="shared" si="14"/>
        <v>5.084228265213639</v>
      </c>
      <c r="I38" s="15">
        <f t="shared" si="14"/>
        <v>5.0028931118898878</v>
      </c>
      <c r="J38" s="15">
        <f t="shared" si="14"/>
        <v>4.918810603220436</v>
      </c>
      <c r="K38" s="15">
        <f t="shared" si="14"/>
        <v>4.8329386169002131</v>
      </c>
      <c r="L38" s="15">
        <f t="shared" si="13"/>
        <v>4.6834125507067315</v>
      </c>
      <c r="M38" s="15">
        <f t="shared" si="13"/>
        <v>4.5976037047241398</v>
      </c>
      <c r="N38" s="15">
        <f t="shared" si="13"/>
        <v>4.5122891056357979</v>
      </c>
      <c r="O38" s="15">
        <f t="shared" si="13"/>
        <v>4.4280144250456042</v>
      </c>
      <c r="P38" s="15">
        <f t="shared" si="13"/>
        <v>4.3452135782530936</v>
      </c>
      <c r="Q38" s="15">
        <f t="shared" si="13"/>
        <v>4.2624055718904232</v>
      </c>
      <c r="R38" s="15">
        <f t="shared" si="13"/>
        <v>4.1834167009801009</v>
      </c>
      <c r="S38" s="15">
        <f t="shared" si="13"/>
        <v>4.1064845250352002</v>
      </c>
      <c r="T38" s="15">
        <f t="shared" si="13"/>
        <v>4.031548480551856</v>
      </c>
      <c r="U38" s="15">
        <f t="shared" si="10"/>
        <v>3.9584125652969919</v>
      </c>
      <c r="V38" s="15">
        <f t="shared" si="10"/>
        <v>4.1266476401024628</v>
      </c>
      <c r="W38" s="15">
        <f t="shared" si="10"/>
        <v>4.0515952411261464</v>
      </c>
      <c r="X38" s="15">
        <f t="shared" si="10"/>
        <v>3.9769166021219395</v>
      </c>
      <c r="Y38" s="15">
        <f t="shared" si="10"/>
        <v>3.9017780397580206</v>
      </c>
      <c r="Z38" s="15">
        <f t="shared" si="10"/>
        <v>3.8251768778358377</v>
      </c>
      <c r="AA38" s="15">
        <f t="shared" si="10"/>
        <v>4.1192231307511946</v>
      </c>
      <c r="AB38" s="15">
        <f t="shared" si="10"/>
        <v>4.0276930598885174</v>
      </c>
      <c r="AC38" s="15">
        <f t="shared" si="10"/>
        <v>3.930076448877025</v>
      </c>
      <c r="AD38" s="15">
        <f t="shared" si="10"/>
        <v>3.824471961173133</v>
      </c>
      <c r="AE38" s="15">
        <f t="shared" si="10"/>
        <v>3.708764722152424</v>
      </c>
      <c r="AF38" s="15">
        <f t="shared" si="10"/>
        <v>3.1394351669941063</v>
      </c>
      <c r="AG38" s="15"/>
      <c r="AH38" s="15"/>
      <c r="AI38" s="15"/>
      <c r="AJ38" s="15"/>
      <c r="AK38" s="15"/>
      <c r="AL38" s="15"/>
      <c r="AM38" s="15"/>
      <c r="AN38" s="15"/>
      <c r="AO38" s="15"/>
      <c r="AP38" s="15"/>
      <c r="AQ38" s="15"/>
      <c r="AR38" s="15"/>
      <c r="AS38" s="15"/>
      <c r="AT38" s="15"/>
      <c r="AU38" s="15"/>
      <c r="AV38" s="15"/>
      <c r="AW38" s="15"/>
      <c r="AX38" s="15"/>
      <c r="AY38" s="20">
        <f t="shared" si="2"/>
        <v>0</v>
      </c>
      <c r="AZ38" s="15"/>
      <c r="BA38" s="49">
        <f>賃金!Q59*$B$3/100</f>
        <v>5.9494430788246122</v>
      </c>
      <c r="BB38" s="15">
        <f t="shared" si="5"/>
        <v>5.864655292602146</v>
      </c>
      <c r="BC38" s="15">
        <f t="shared" si="5"/>
        <v>5.770801257404786</v>
      </c>
      <c r="BD38" s="15">
        <f t="shared" si="5"/>
        <v>5.6767282257685645</v>
      </c>
      <c r="BE38" s="15">
        <f t="shared" si="5"/>
        <v>5.5710134024603031</v>
      </c>
      <c r="BF38" s="15">
        <f t="shared" si="5"/>
        <v>5.4624893765517619</v>
      </c>
      <c r="BG38" s="15">
        <f t="shared" si="5"/>
        <v>5.3530501710555152</v>
      </c>
      <c r="BH38" s="15">
        <f t="shared" si="5"/>
        <v>5.2444332138449674</v>
      </c>
      <c r="BI38" s="15">
        <f t="shared" ref="BH38:BR56" si="15">BH37</f>
        <v>5.070273950359045</v>
      </c>
      <c r="BJ38" s="15">
        <f t="shared" si="15"/>
        <v>4.9690660055180293</v>
      </c>
      <c r="BK38" s="15">
        <f t="shared" si="15"/>
        <v>4.8725364771481008</v>
      </c>
      <c r="BL38" s="15">
        <f t="shared" si="15"/>
        <v>4.7814325222848666</v>
      </c>
      <c r="BM38" s="15">
        <f t="shared" si="15"/>
        <v>4.6961721695669691</v>
      </c>
      <c r="BN38" s="15">
        <f t="shared" si="11"/>
        <v>4.7186538535138718</v>
      </c>
      <c r="BO38" s="15">
        <f t="shared" si="11"/>
        <v>4.6432154596687996</v>
      </c>
      <c r="BP38" s="15">
        <f t="shared" si="11"/>
        <v>4.5726560832771774</v>
      </c>
      <c r="BQ38" s="15">
        <f t="shared" si="11"/>
        <v>4.5057005101001044</v>
      </c>
      <c r="BR38" s="15">
        <f t="shared" si="11"/>
        <v>4.4405586825121794</v>
      </c>
      <c r="BS38" s="15">
        <f t="shared" si="11"/>
        <v>4.6449278258879101</v>
      </c>
      <c r="BT38" s="15">
        <f t="shared" si="11"/>
        <v>4.5715389480341138</v>
      </c>
      <c r="BU38" s="15">
        <f t="shared" si="11"/>
        <v>4.4907154540920677</v>
      </c>
      <c r="BV38" s="15">
        <f t="shared" si="11"/>
        <v>4.3979913695421056</v>
      </c>
      <c r="BW38" s="15">
        <f t="shared" si="11"/>
        <v>4.2881646284345916</v>
      </c>
      <c r="BX38" s="15">
        <f t="shared" si="11"/>
        <v>4.3655879571583522</v>
      </c>
      <c r="BY38" s="15">
        <f t="shared" si="11"/>
        <v>4.1945767557394742</v>
      </c>
      <c r="BZ38" s="15">
        <f t="shared" si="11"/>
        <v>3.9841628365745838</v>
      </c>
      <c r="CA38" s="15">
        <f t="shared" si="11"/>
        <v>3.7253892959396877</v>
      </c>
      <c r="CB38" s="15"/>
      <c r="CC38" s="15"/>
      <c r="CD38" s="15"/>
      <c r="CE38" s="15"/>
      <c r="CF38" s="15"/>
      <c r="CG38" s="15"/>
      <c r="CH38" s="15"/>
      <c r="CI38" s="15"/>
      <c r="CJ38" s="15"/>
      <c r="CK38" s="15"/>
      <c r="CL38" s="15"/>
      <c r="CM38" s="15"/>
      <c r="CN38" s="15"/>
      <c r="CO38" s="15"/>
      <c r="CP38" s="15"/>
      <c r="CQ38" s="15"/>
      <c r="CR38" s="15"/>
      <c r="CS38" s="15"/>
      <c r="CT38" s="20">
        <f t="shared" si="6"/>
        <v>91.784221417904462</v>
      </c>
      <c r="CU38" s="15"/>
      <c r="CV38" s="49">
        <f>賃金!R59*$B$3/100</f>
        <v>10.17783942701076</v>
      </c>
      <c r="CW38" s="15">
        <f t="shared" si="7"/>
        <v>9.9119808924601127</v>
      </c>
      <c r="CX38" s="15">
        <f t="shared" si="7"/>
        <v>9.626068919929553</v>
      </c>
      <c r="CY38" s="15">
        <f t="shared" si="7"/>
        <v>9.1211533510284877</v>
      </c>
      <c r="CZ38" s="15">
        <f t="shared" si="7"/>
        <v>8.8214582472470084</v>
      </c>
      <c r="DA38" s="15">
        <f t="shared" si="7"/>
        <v>8.5208092545969105</v>
      </c>
      <c r="DB38" s="15">
        <f t="shared" si="7"/>
        <v>8.2247204412648607</v>
      </c>
      <c r="DC38" s="15">
        <f t="shared" si="7"/>
        <v>7.9381297755539801</v>
      </c>
      <c r="DD38" s="15">
        <f t="shared" si="7"/>
        <v>7.5639552570178186</v>
      </c>
      <c r="DE38" s="15">
        <f t="shared" si="7"/>
        <v>7.3115800562194462</v>
      </c>
      <c r="DF38" s="15">
        <f t="shared" si="7"/>
        <v>7.0784612198235344</v>
      </c>
      <c r="DG38" s="15">
        <f t="shared" si="7"/>
        <v>6.8658740615240363</v>
      </c>
      <c r="DH38" s="15">
        <f t="shared" si="7"/>
        <v>6.6738636853340756</v>
      </c>
      <c r="DI38" s="15">
        <f t="shared" si="12"/>
        <v>6.7193139396373995</v>
      </c>
      <c r="DJ38" s="15">
        <f t="shared" si="12"/>
        <v>6.5577637366558914</v>
      </c>
      <c r="DK38" s="15">
        <f t="shared" si="12"/>
        <v>6.4086239340218363</v>
      </c>
      <c r="DL38" s="15">
        <f t="shared" si="12"/>
        <v>6.2654872816966876</v>
      </c>
      <c r="DM38" s="15">
        <f t="shared" si="12"/>
        <v>6.1199910957388104</v>
      </c>
      <c r="DN38" s="15">
        <f t="shared" si="12"/>
        <v>6.3296621073758077</v>
      </c>
      <c r="DO38" s="15">
        <f t="shared" si="12"/>
        <v>6.1345076192187831</v>
      </c>
      <c r="DP38" s="15">
        <f t="shared" si="12"/>
        <v>5.8963022667124134</v>
      </c>
      <c r="DQ38" s="15">
        <f t="shared" si="12"/>
        <v>5.5964103567685832</v>
      </c>
      <c r="DR38" s="15">
        <f t="shared" si="12"/>
        <v>5.2133939149380204</v>
      </c>
      <c r="DS38" s="15">
        <f t="shared" si="12"/>
        <v>4.5269223022538885</v>
      </c>
      <c r="DT38" s="15">
        <f t="shared" si="12"/>
        <v>3.9273593271600542</v>
      </c>
      <c r="DU38" s="15"/>
      <c r="DV38" s="15"/>
      <c r="DW38" s="15"/>
      <c r="DX38" s="15"/>
      <c r="DY38" s="15"/>
      <c r="DZ38" s="15"/>
      <c r="EA38" s="15"/>
      <c r="EB38" s="15"/>
      <c r="EC38" s="15"/>
      <c r="ED38" s="15"/>
      <c r="EE38" s="15"/>
      <c r="EF38" s="15"/>
      <c r="EN38" s="20">
        <f t="shared" si="8"/>
        <v>123.00503788747085</v>
      </c>
      <c r="EO38" s="29">
        <f t="shared" si="3"/>
        <v>7892.3194828394662</v>
      </c>
      <c r="EQ38" s="13">
        <f t="shared" si="9"/>
        <v>-5616.3702649999996</v>
      </c>
      <c r="ER38" s="20">
        <f t="shared" si="4"/>
        <v>2275.9492178394667</v>
      </c>
      <c r="ES38" s="13">
        <f t="shared" si="0"/>
        <v>1222.6719862322734</v>
      </c>
    </row>
    <row r="39" spans="1:149">
      <c r="A39" s="18">
        <v>2051</v>
      </c>
      <c r="C39" s="13">
        <v>48</v>
      </c>
      <c r="D39" s="49">
        <f>賃金!P60*$B$3/100</f>
        <v>5.4451569486237021</v>
      </c>
      <c r="E39" s="15">
        <f t="shared" si="14"/>
        <v>5.3945552689561609</v>
      </c>
      <c r="F39" s="15">
        <f t="shared" si="14"/>
        <v>5.3351184109991072</v>
      </c>
      <c r="G39" s="15">
        <f t="shared" si="14"/>
        <v>5.2682108768645071</v>
      </c>
      <c r="H39" s="15">
        <f t="shared" si="14"/>
        <v>5.1617689898874746</v>
      </c>
      <c r="I39" s="15">
        <f t="shared" si="14"/>
        <v>5.084228265213639</v>
      </c>
      <c r="J39" s="15">
        <f t="shared" si="14"/>
        <v>5.0028931118898878</v>
      </c>
      <c r="K39" s="15">
        <f t="shared" si="14"/>
        <v>4.918810603220436</v>
      </c>
      <c r="L39" s="15">
        <f t="shared" si="13"/>
        <v>4.8329386169002131</v>
      </c>
      <c r="M39" s="15">
        <f t="shared" si="13"/>
        <v>4.6834125507067315</v>
      </c>
      <c r="N39" s="15">
        <f t="shared" si="13"/>
        <v>4.5976037047241398</v>
      </c>
      <c r="O39" s="15">
        <f t="shared" si="13"/>
        <v>4.5122891056357979</v>
      </c>
      <c r="P39" s="15">
        <f t="shared" si="13"/>
        <v>4.4280144250456042</v>
      </c>
      <c r="Q39" s="15">
        <f t="shared" si="13"/>
        <v>4.3452135782530936</v>
      </c>
      <c r="R39" s="15">
        <f t="shared" si="13"/>
        <v>4.2624055718904232</v>
      </c>
      <c r="S39" s="15">
        <f t="shared" si="13"/>
        <v>4.1834167009801009</v>
      </c>
      <c r="T39" s="15">
        <f t="shared" si="13"/>
        <v>4.1064845250352002</v>
      </c>
      <c r="U39" s="15">
        <f t="shared" si="10"/>
        <v>4.031548480551856</v>
      </c>
      <c r="V39" s="15">
        <f t="shared" si="10"/>
        <v>3.9584125652969919</v>
      </c>
      <c r="W39" s="15">
        <f t="shared" si="10"/>
        <v>4.1266476401024628</v>
      </c>
      <c r="X39" s="15">
        <f t="shared" si="10"/>
        <v>4.0515952411261464</v>
      </c>
      <c r="Y39" s="15">
        <f t="shared" si="10"/>
        <v>3.9769166021219395</v>
      </c>
      <c r="Z39" s="15">
        <f t="shared" si="10"/>
        <v>3.9017780397580206</v>
      </c>
      <c r="AA39" s="15">
        <f t="shared" si="10"/>
        <v>3.8251768778358377</v>
      </c>
      <c r="AB39" s="15">
        <f t="shared" si="10"/>
        <v>4.1192231307511946</v>
      </c>
      <c r="AC39" s="15">
        <f t="shared" si="10"/>
        <v>4.0276930598885174</v>
      </c>
      <c r="AD39" s="15">
        <f t="shared" si="10"/>
        <v>3.930076448877025</v>
      </c>
      <c r="AE39" s="15">
        <f t="shared" si="10"/>
        <v>3.824471961173133</v>
      </c>
      <c r="AF39" s="15">
        <f t="shared" si="10"/>
        <v>3.708764722152424</v>
      </c>
      <c r="AG39" s="15">
        <f t="shared" si="10"/>
        <v>3.1394351669941063</v>
      </c>
      <c r="AH39" s="15"/>
      <c r="AI39" s="15"/>
      <c r="AJ39" s="15"/>
      <c r="AK39" s="15"/>
      <c r="AL39" s="15"/>
      <c r="AM39" s="15"/>
      <c r="AN39" s="15"/>
      <c r="AO39" s="15"/>
      <c r="AP39" s="15"/>
      <c r="AQ39" s="15"/>
      <c r="AR39" s="15"/>
      <c r="AS39" s="15"/>
      <c r="AT39" s="15"/>
      <c r="AU39" s="15"/>
      <c r="AV39" s="15"/>
      <c r="AW39" s="15"/>
      <c r="AX39" s="15"/>
      <c r="AY39" s="20">
        <f t="shared" si="2"/>
        <v>0</v>
      </c>
      <c r="AZ39" s="15"/>
      <c r="BA39" s="49">
        <f>賃金!Q60*$B$3/100</f>
        <v>6.0230006519576236</v>
      </c>
      <c r="BB39" s="15">
        <f t="shared" ref="BB39:BG56" si="16">BA38</f>
        <v>5.9494430788246122</v>
      </c>
      <c r="BC39" s="15">
        <f t="shared" si="16"/>
        <v>5.864655292602146</v>
      </c>
      <c r="BD39" s="15">
        <f t="shared" si="16"/>
        <v>5.770801257404786</v>
      </c>
      <c r="BE39" s="15">
        <f t="shared" si="16"/>
        <v>5.6767282257685645</v>
      </c>
      <c r="BF39" s="15">
        <f t="shared" si="16"/>
        <v>5.5710134024603031</v>
      </c>
      <c r="BG39" s="15">
        <f t="shared" si="16"/>
        <v>5.4624893765517619</v>
      </c>
      <c r="BH39" s="15">
        <f t="shared" si="15"/>
        <v>5.3530501710555152</v>
      </c>
      <c r="BI39" s="15">
        <f t="shared" si="15"/>
        <v>5.2444332138449674</v>
      </c>
      <c r="BJ39" s="15">
        <f t="shared" si="15"/>
        <v>5.070273950359045</v>
      </c>
      <c r="BK39" s="15">
        <f t="shared" si="15"/>
        <v>4.9690660055180293</v>
      </c>
      <c r="BL39" s="15">
        <f t="shared" si="15"/>
        <v>4.8725364771481008</v>
      </c>
      <c r="BM39" s="15">
        <f t="shared" si="15"/>
        <v>4.7814325222848666</v>
      </c>
      <c r="BN39" s="15">
        <f t="shared" si="11"/>
        <v>4.6961721695669691</v>
      </c>
      <c r="BO39" s="15">
        <f t="shared" si="11"/>
        <v>4.7186538535138718</v>
      </c>
      <c r="BP39" s="15">
        <f t="shared" si="11"/>
        <v>4.6432154596687996</v>
      </c>
      <c r="BQ39" s="15">
        <f t="shared" si="11"/>
        <v>4.5726560832771774</v>
      </c>
      <c r="BR39" s="15">
        <f t="shared" si="11"/>
        <v>4.5057005101001044</v>
      </c>
      <c r="BS39" s="15">
        <f t="shared" si="11"/>
        <v>4.4405586825121794</v>
      </c>
      <c r="BT39" s="15">
        <f t="shared" si="11"/>
        <v>4.6449278258879101</v>
      </c>
      <c r="BU39" s="15">
        <f t="shared" si="11"/>
        <v>4.5715389480341138</v>
      </c>
      <c r="BV39" s="15">
        <f t="shared" si="11"/>
        <v>4.4907154540920677</v>
      </c>
      <c r="BW39" s="15">
        <f t="shared" si="11"/>
        <v>4.3979913695421056</v>
      </c>
      <c r="BX39" s="15">
        <f t="shared" si="11"/>
        <v>4.2881646284345916</v>
      </c>
      <c r="BY39" s="15">
        <f t="shared" si="11"/>
        <v>4.3655879571583522</v>
      </c>
      <c r="BZ39" s="15">
        <f t="shared" si="11"/>
        <v>4.1945767557394742</v>
      </c>
      <c r="CA39" s="15">
        <f t="shared" si="11"/>
        <v>3.9841628365745838</v>
      </c>
      <c r="CB39" s="15">
        <f t="shared" si="11"/>
        <v>3.7253892959396877</v>
      </c>
      <c r="CC39" s="15"/>
      <c r="CD39" s="15"/>
      <c r="CE39" s="15"/>
      <c r="CF39" s="15"/>
      <c r="CG39" s="15"/>
      <c r="CH39" s="15"/>
      <c r="CI39" s="15"/>
      <c r="CJ39" s="15"/>
      <c r="CK39" s="15"/>
      <c r="CL39" s="15"/>
      <c r="CM39" s="15"/>
      <c r="CN39" s="15"/>
      <c r="CO39" s="15"/>
      <c r="CP39" s="15"/>
      <c r="CQ39" s="15"/>
      <c r="CR39" s="15"/>
      <c r="CS39" s="15"/>
      <c r="CT39" s="20">
        <f t="shared" si="6"/>
        <v>96.157062080840532</v>
      </c>
      <c r="CU39" s="15"/>
      <c r="CV39" s="49">
        <f>賃金!R60*$B$3/100</f>
        <v>10.417021272641943</v>
      </c>
      <c r="CW39" s="15">
        <f t="shared" si="7"/>
        <v>10.17783942701076</v>
      </c>
      <c r="CX39" s="15">
        <f t="shared" si="7"/>
        <v>9.9119808924601127</v>
      </c>
      <c r="CY39" s="15">
        <f t="shared" si="7"/>
        <v>9.626068919929553</v>
      </c>
      <c r="CZ39" s="15">
        <f t="shared" si="7"/>
        <v>9.1211533510284877</v>
      </c>
      <c r="DA39" s="15">
        <f t="shared" si="7"/>
        <v>8.8214582472470084</v>
      </c>
      <c r="DB39" s="15">
        <f t="shared" si="7"/>
        <v>8.5208092545969105</v>
      </c>
      <c r="DC39" s="15">
        <f t="shared" si="7"/>
        <v>8.2247204412648607</v>
      </c>
      <c r="DD39" s="15">
        <f t="shared" si="7"/>
        <v>7.9381297755539801</v>
      </c>
      <c r="DE39" s="15">
        <f t="shared" si="7"/>
        <v>7.5639552570178186</v>
      </c>
      <c r="DF39" s="15">
        <f t="shared" si="7"/>
        <v>7.3115800562194462</v>
      </c>
      <c r="DG39" s="15">
        <f t="shared" si="7"/>
        <v>7.0784612198235344</v>
      </c>
      <c r="DH39" s="15">
        <f t="shared" si="7"/>
        <v>6.8658740615240363</v>
      </c>
      <c r="DI39" s="15">
        <f t="shared" si="12"/>
        <v>6.6738636853340756</v>
      </c>
      <c r="DJ39" s="15">
        <f t="shared" si="12"/>
        <v>6.7193139396373995</v>
      </c>
      <c r="DK39" s="15">
        <f t="shared" si="12"/>
        <v>6.5577637366558914</v>
      </c>
      <c r="DL39" s="15">
        <f t="shared" si="12"/>
        <v>6.4086239340218363</v>
      </c>
      <c r="DM39" s="15">
        <f t="shared" si="12"/>
        <v>6.2654872816966876</v>
      </c>
      <c r="DN39" s="15">
        <f t="shared" si="12"/>
        <v>6.1199910957388104</v>
      </c>
      <c r="DO39" s="15">
        <f t="shared" si="12"/>
        <v>6.3296621073758077</v>
      </c>
      <c r="DP39" s="15">
        <f t="shared" si="12"/>
        <v>6.1345076192187831</v>
      </c>
      <c r="DQ39" s="15">
        <f t="shared" si="12"/>
        <v>5.8963022667124134</v>
      </c>
      <c r="DR39" s="15">
        <f t="shared" si="12"/>
        <v>5.5964103567685832</v>
      </c>
      <c r="DS39" s="15">
        <f t="shared" si="12"/>
        <v>5.2133939149380204</v>
      </c>
      <c r="DT39" s="15">
        <f t="shared" si="12"/>
        <v>4.5269223022538885</v>
      </c>
      <c r="DU39" s="15">
        <f t="shared" si="12"/>
        <v>3.9273593271600542</v>
      </c>
      <c r="DV39" s="15"/>
      <c r="DW39" s="15"/>
      <c r="DX39" s="15"/>
      <c r="DY39" s="15"/>
      <c r="DZ39" s="15"/>
      <c r="EA39" s="15"/>
      <c r="EB39" s="15"/>
      <c r="EC39" s="15"/>
      <c r="ED39" s="15"/>
      <c r="EE39" s="15"/>
      <c r="EF39" s="15"/>
      <c r="EN39" s="20">
        <f t="shared" si="8"/>
        <v>130.48574986632374</v>
      </c>
      <c r="EO39" s="29">
        <f t="shared" si="3"/>
        <v>8365.7274837301884</v>
      </c>
      <c r="EQ39" s="13">
        <f t="shared" si="9"/>
        <v>-5616.3702649999996</v>
      </c>
      <c r="ER39" s="20">
        <f t="shared" si="4"/>
        <v>2749.3572187301888</v>
      </c>
      <c r="ES39" s="13">
        <f t="shared" si="0"/>
        <v>1445.6837601164173</v>
      </c>
    </row>
    <row r="40" spans="1:149">
      <c r="A40" s="18">
        <v>2052</v>
      </c>
      <c r="C40" s="13">
        <v>49</v>
      </c>
      <c r="D40" s="49">
        <f>賃金!P61*$B$3/100</f>
        <v>5.4854933888591599</v>
      </c>
      <c r="E40" s="15">
        <f t="shared" si="14"/>
        <v>5.4451569486237021</v>
      </c>
      <c r="F40" s="15">
        <f t="shared" si="14"/>
        <v>5.3945552689561609</v>
      </c>
      <c r="G40" s="15">
        <f t="shared" si="14"/>
        <v>5.3351184109991072</v>
      </c>
      <c r="H40" s="15">
        <f t="shared" si="14"/>
        <v>5.2682108768645071</v>
      </c>
      <c r="I40" s="15">
        <f t="shared" si="14"/>
        <v>5.1617689898874746</v>
      </c>
      <c r="J40" s="15">
        <f t="shared" si="14"/>
        <v>5.084228265213639</v>
      </c>
      <c r="K40" s="15">
        <f t="shared" si="14"/>
        <v>5.0028931118898878</v>
      </c>
      <c r="L40" s="15">
        <f t="shared" si="13"/>
        <v>4.918810603220436</v>
      </c>
      <c r="M40" s="15">
        <f t="shared" si="13"/>
        <v>4.8329386169002131</v>
      </c>
      <c r="N40" s="15">
        <f t="shared" si="13"/>
        <v>4.6834125507067315</v>
      </c>
      <c r="O40" s="15">
        <f t="shared" si="13"/>
        <v>4.5976037047241398</v>
      </c>
      <c r="P40" s="15">
        <f t="shared" si="13"/>
        <v>4.5122891056357979</v>
      </c>
      <c r="Q40" s="15">
        <f t="shared" si="13"/>
        <v>4.4280144250456042</v>
      </c>
      <c r="R40" s="15">
        <f t="shared" si="13"/>
        <v>4.3452135782530936</v>
      </c>
      <c r="S40" s="15">
        <f t="shared" si="13"/>
        <v>4.2624055718904232</v>
      </c>
      <c r="T40" s="15">
        <f t="shared" si="13"/>
        <v>4.1834167009801009</v>
      </c>
      <c r="U40" s="15">
        <f t="shared" si="10"/>
        <v>4.1064845250352002</v>
      </c>
      <c r="V40" s="15">
        <f t="shared" si="10"/>
        <v>4.031548480551856</v>
      </c>
      <c r="W40" s="15">
        <f t="shared" si="10"/>
        <v>3.9584125652969919</v>
      </c>
      <c r="X40" s="15">
        <f t="shared" si="10"/>
        <v>4.1266476401024628</v>
      </c>
      <c r="Y40" s="15">
        <f t="shared" si="10"/>
        <v>4.0515952411261464</v>
      </c>
      <c r="Z40" s="15">
        <f t="shared" si="10"/>
        <v>3.9769166021219395</v>
      </c>
      <c r="AA40" s="15">
        <f t="shared" si="10"/>
        <v>3.9017780397580206</v>
      </c>
      <c r="AB40" s="15">
        <f t="shared" si="10"/>
        <v>3.8251768778358377</v>
      </c>
      <c r="AC40" s="15">
        <f t="shared" si="10"/>
        <v>4.1192231307511946</v>
      </c>
      <c r="AD40" s="15">
        <f t="shared" si="10"/>
        <v>4.0276930598885174</v>
      </c>
      <c r="AE40" s="15">
        <f t="shared" si="10"/>
        <v>3.930076448877025</v>
      </c>
      <c r="AF40" s="15">
        <f t="shared" si="10"/>
        <v>3.824471961173133</v>
      </c>
      <c r="AG40" s="15">
        <f t="shared" si="10"/>
        <v>3.708764722152424</v>
      </c>
      <c r="AH40" s="15">
        <f t="shared" si="10"/>
        <v>3.1394351669941063</v>
      </c>
      <c r="AI40" s="15"/>
      <c r="AJ40" s="15"/>
      <c r="AK40" s="15"/>
      <c r="AL40" s="15"/>
      <c r="AM40" s="15"/>
      <c r="AN40" s="15"/>
      <c r="AO40" s="15"/>
      <c r="AP40" s="15"/>
      <c r="AQ40" s="15"/>
      <c r="AR40" s="15"/>
      <c r="AS40" s="15"/>
      <c r="AT40" s="15"/>
      <c r="AU40" s="15"/>
      <c r="AV40" s="15"/>
      <c r="AW40" s="15"/>
      <c r="AX40" s="15"/>
      <c r="AY40" s="20">
        <f t="shared" si="2"/>
        <v>0</v>
      </c>
      <c r="AZ40" s="15"/>
      <c r="BA40" s="49">
        <f>賃金!Q61*$B$3/100</f>
        <v>6.0831843702625532</v>
      </c>
      <c r="BB40" s="15">
        <f t="shared" si="16"/>
        <v>6.0230006519576236</v>
      </c>
      <c r="BC40" s="15">
        <f t="shared" si="16"/>
        <v>5.9494430788246122</v>
      </c>
      <c r="BD40" s="15">
        <f t="shared" si="16"/>
        <v>5.864655292602146</v>
      </c>
      <c r="BE40" s="15">
        <f t="shared" si="16"/>
        <v>5.770801257404786</v>
      </c>
      <c r="BF40" s="15">
        <f t="shared" si="16"/>
        <v>5.6767282257685645</v>
      </c>
      <c r="BG40" s="15">
        <f t="shared" si="16"/>
        <v>5.5710134024603031</v>
      </c>
      <c r="BH40" s="15">
        <f t="shared" si="15"/>
        <v>5.4624893765517619</v>
      </c>
      <c r="BI40" s="15">
        <f t="shared" si="15"/>
        <v>5.3530501710555152</v>
      </c>
      <c r="BJ40" s="15">
        <f t="shared" si="15"/>
        <v>5.2444332138449674</v>
      </c>
      <c r="BK40" s="15">
        <f t="shared" si="15"/>
        <v>5.070273950359045</v>
      </c>
      <c r="BL40" s="15">
        <f t="shared" si="15"/>
        <v>4.9690660055180293</v>
      </c>
      <c r="BM40" s="15">
        <f t="shared" si="15"/>
        <v>4.8725364771481008</v>
      </c>
      <c r="BN40" s="15">
        <f t="shared" si="11"/>
        <v>4.7814325222848666</v>
      </c>
      <c r="BO40" s="15">
        <f t="shared" si="11"/>
        <v>4.6961721695669691</v>
      </c>
      <c r="BP40" s="15">
        <f t="shared" si="11"/>
        <v>4.7186538535138718</v>
      </c>
      <c r="BQ40" s="15">
        <f t="shared" si="11"/>
        <v>4.6432154596687996</v>
      </c>
      <c r="BR40" s="15">
        <f t="shared" si="11"/>
        <v>4.5726560832771774</v>
      </c>
      <c r="BS40" s="15">
        <f t="shared" si="11"/>
        <v>4.5057005101001044</v>
      </c>
      <c r="BT40" s="15">
        <f t="shared" si="11"/>
        <v>4.4405586825121794</v>
      </c>
      <c r="BU40" s="15">
        <f t="shared" si="11"/>
        <v>4.6449278258879101</v>
      </c>
      <c r="BV40" s="15">
        <f t="shared" si="11"/>
        <v>4.5715389480341138</v>
      </c>
      <c r="BW40" s="15">
        <f t="shared" si="11"/>
        <v>4.4907154540920677</v>
      </c>
      <c r="BX40" s="15">
        <f t="shared" si="11"/>
        <v>4.3979913695421056</v>
      </c>
      <c r="BY40" s="15">
        <f t="shared" si="11"/>
        <v>4.2881646284345916</v>
      </c>
      <c r="BZ40" s="15">
        <f t="shared" si="11"/>
        <v>4.3655879571583522</v>
      </c>
      <c r="CA40" s="15">
        <f t="shared" si="11"/>
        <v>4.1945767557394742</v>
      </c>
      <c r="CB40" s="15">
        <f t="shared" si="11"/>
        <v>3.9841628365745838</v>
      </c>
      <c r="CC40" s="15">
        <f t="shared" si="11"/>
        <v>3.7253892959396877</v>
      </c>
      <c r="CD40" s="15"/>
      <c r="CE40" s="15"/>
      <c r="CF40" s="15"/>
      <c r="CG40" s="15"/>
      <c r="CH40" s="15"/>
      <c r="CI40" s="15"/>
      <c r="CJ40" s="15"/>
      <c r="CK40" s="15"/>
      <c r="CL40" s="15"/>
      <c r="CM40" s="15"/>
      <c r="CN40" s="15"/>
      <c r="CO40" s="15"/>
      <c r="CP40" s="15"/>
      <c r="CQ40" s="15"/>
      <c r="CR40" s="15"/>
      <c r="CS40" s="15"/>
      <c r="CT40" s="20">
        <f t="shared" si="6"/>
        <v>100.58396756002939</v>
      </c>
      <c r="CU40" s="15"/>
      <c r="CV40" s="49">
        <f>賃金!R61*$B$3/100</f>
        <v>10.622999794598373</v>
      </c>
      <c r="CW40" s="15">
        <f t="shared" si="7"/>
        <v>10.417021272641943</v>
      </c>
      <c r="CX40" s="15">
        <f t="shared" si="7"/>
        <v>10.17783942701076</v>
      </c>
      <c r="CY40" s="15">
        <f t="shared" si="7"/>
        <v>9.9119808924601127</v>
      </c>
      <c r="CZ40" s="15">
        <f t="shared" si="7"/>
        <v>9.626068919929553</v>
      </c>
      <c r="DA40" s="15">
        <f t="shared" si="7"/>
        <v>9.1211533510284877</v>
      </c>
      <c r="DB40" s="15">
        <f t="shared" si="7"/>
        <v>8.8214582472470084</v>
      </c>
      <c r="DC40" s="15">
        <f t="shared" si="7"/>
        <v>8.5208092545969105</v>
      </c>
      <c r="DD40" s="15">
        <f t="shared" ref="DC40:DN56" si="17">DC39</f>
        <v>8.2247204412648607</v>
      </c>
      <c r="DE40" s="15">
        <f t="shared" si="17"/>
        <v>7.9381297755539801</v>
      </c>
      <c r="DF40" s="15">
        <f t="shared" si="17"/>
        <v>7.5639552570178186</v>
      </c>
      <c r="DG40" s="15">
        <f t="shared" si="17"/>
        <v>7.3115800562194462</v>
      </c>
      <c r="DH40" s="15">
        <f t="shared" si="17"/>
        <v>7.0784612198235344</v>
      </c>
      <c r="DI40" s="15">
        <f t="shared" si="12"/>
        <v>6.8658740615240363</v>
      </c>
      <c r="DJ40" s="15">
        <f t="shared" si="12"/>
        <v>6.6738636853340756</v>
      </c>
      <c r="DK40" s="15">
        <f t="shared" si="12"/>
        <v>6.7193139396373995</v>
      </c>
      <c r="DL40" s="15">
        <f t="shared" si="12"/>
        <v>6.5577637366558914</v>
      </c>
      <c r="DM40" s="15">
        <f t="shared" si="12"/>
        <v>6.4086239340218363</v>
      </c>
      <c r="DN40" s="15">
        <f t="shared" si="12"/>
        <v>6.2654872816966876</v>
      </c>
      <c r="DO40" s="15">
        <f t="shared" si="12"/>
        <v>6.1199910957388104</v>
      </c>
      <c r="DP40" s="15">
        <f t="shared" si="12"/>
        <v>6.3296621073758077</v>
      </c>
      <c r="DQ40" s="15">
        <f t="shared" si="12"/>
        <v>6.1345076192187831</v>
      </c>
      <c r="DR40" s="15">
        <f t="shared" si="12"/>
        <v>5.8963022667124134</v>
      </c>
      <c r="DS40" s="15">
        <f t="shared" si="12"/>
        <v>5.5964103567685832</v>
      </c>
      <c r="DT40" s="15">
        <f t="shared" si="12"/>
        <v>5.2133939149380204</v>
      </c>
      <c r="DU40" s="15">
        <f t="shared" si="12"/>
        <v>4.5269223022538885</v>
      </c>
      <c r="DV40" s="15">
        <f t="shared" si="12"/>
        <v>3.9273593271600542</v>
      </c>
      <c r="DW40" s="15"/>
      <c r="DX40" s="15"/>
      <c r="DY40" s="15"/>
      <c r="DZ40" s="15"/>
      <c r="EA40" s="15"/>
      <c r="EB40" s="15"/>
      <c r="EC40" s="15"/>
      <c r="ED40" s="15"/>
      <c r="EE40" s="15"/>
      <c r="EF40" s="15"/>
      <c r="EN40" s="20">
        <f t="shared" si="8"/>
        <v>138.14226050171558</v>
      </c>
      <c r="EO40" s="29">
        <f t="shared" si="3"/>
        <v>8849.9959376976276</v>
      </c>
      <c r="EQ40" s="13">
        <f t="shared" si="9"/>
        <v>-5616.3702649999996</v>
      </c>
      <c r="ER40" s="20">
        <f t="shared" si="4"/>
        <v>3233.625672697628</v>
      </c>
      <c r="ES40" s="13">
        <f t="shared" si="0"/>
        <v>1664.2808415442105</v>
      </c>
    </row>
    <row r="41" spans="1:149">
      <c r="A41" s="18">
        <v>2053</v>
      </c>
      <c r="C41" s="13">
        <v>50</v>
      </c>
      <c r="D41" s="49">
        <f>賃金!P62*$B$3/100</f>
        <v>5.3936112940271093</v>
      </c>
      <c r="E41" s="15">
        <f t="shared" si="14"/>
        <v>5.4854933888591599</v>
      </c>
      <c r="F41" s="15">
        <f t="shared" si="14"/>
        <v>5.4451569486237021</v>
      </c>
      <c r="G41" s="15">
        <f t="shared" si="14"/>
        <v>5.3945552689561609</v>
      </c>
      <c r="H41" s="15">
        <f t="shared" si="14"/>
        <v>5.3351184109991072</v>
      </c>
      <c r="I41" s="15">
        <f t="shared" si="14"/>
        <v>5.2682108768645071</v>
      </c>
      <c r="J41" s="15">
        <f t="shared" si="14"/>
        <v>5.1617689898874746</v>
      </c>
      <c r="K41" s="15">
        <f t="shared" si="14"/>
        <v>5.084228265213639</v>
      </c>
      <c r="L41" s="15">
        <f t="shared" si="13"/>
        <v>5.0028931118898878</v>
      </c>
      <c r="M41" s="15">
        <f t="shared" si="13"/>
        <v>4.918810603220436</v>
      </c>
      <c r="N41" s="15">
        <f t="shared" si="13"/>
        <v>4.8329386169002131</v>
      </c>
      <c r="O41" s="15">
        <f t="shared" si="13"/>
        <v>4.6834125507067315</v>
      </c>
      <c r="P41" s="15">
        <f t="shared" si="13"/>
        <v>4.5976037047241398</v>
      </c>
      <c r="Q41" s="15">
        <f t="shared" si="13"/>
        <v>4.5122891056357979</v>
      </c>
      <c r="R41" s="15">
        <f t="shared" si="13"/>
        <v>4.4280144250456042</v>
      </c>
      <c r="S41" s="15">
        <f t="shared" si="13"/>
        <v>4.3452135782530936</v>
      </c>
      <c r="T41" s="15">
        <f t="shared" si="13"/>
        <v>4.2624055718904232</v>
      </c>
      <c r="U41" s="15">
        <f t="shared" si="10"/>
        <v>4.1834167009801009</v>
      </c>
      <c r="V41" s="15">
        <f t="shared" si="10"/>
        <v>4.1064845250352002</v>
      </c>
      <c r="W41" s="15">
        <f t="shared" si="10"/>
        <v>4.031548480551856</v>
      </c>
      <c r="X41" s="15">
        <f t="shared" si="10"/>
        <v>3.9584125652969919</v>
      </c>
      <c r="Y41" s="15">
        <f t="shared" si="10"/>
        <v>4.1266476401024628</v>
      </c>
      <c r="Z41" s="15">
        <f t="shared" si="10"/>
        <v>4.0515952411261464</v>
      </c>
      <c r="AA41" s="15">
        <f t="shared" si="10"/>
        <v>3.9769166021219395</v>
      </c>
      <c r="AB41" s="15">
        <f t="shared" si="10"/>
        <v>3.9017780397580206</v>
      </c>
      <c r="AC41" s="15">
        <f t="shared" si="10"/>
        <v>3.8251768778358377</v>
      </c>
      <c r="AD41" s="15">
        <f t="shared" si="10"/>
        <v>4.1192231307511946</v>
      </c>
      <c r="AE41" s="15">
        <f t="shared" si="10"/>
        <v>4.0276930598885174</v>
      </c>
      <c r="AF41" s="15">
        <f t="shared" si="10"/>
        <v>3.930076448877025</v>
      </c>
      <c r="AG41" s="15">
        <f t="shared" si="10"/>
        <v>3.824471961173133</v>
      </c>
      <c r="AH41" s="15">
        <f t="shared" si="10"/>
        <v>3.708764722152424</v>
      </c>
      <c r="AI41" s="15">
        <f t="shared" si="10"/>
        <v>3.1394351669941063</v>
      </c>
      <c r="AJ41" s="15"/>
      <c r="AK41" s="15"/>
      <c r="AL41" s="15"/>
      <c r="AM41" s="15"/>
      <c r="AN41" s="15"/>
      <c r="AO41" s="15"/>
      <c r="AP41" s="15"/>
      <c r="AQ41" s="15"/>
      <c r="AR41" s="15"/>
      <c r="AS41" s="15"/>
      <c r="AT41" s="15"/>
      <c r="AU41" s="15"/>
      <c r="AV41" s="15"/>
      <c r="AW41" s="15"/>
      <c r="AX41" s="15"/>
      <c r="AY41" s="20">
        <f t="shared" si="2"/>
        <v>0</v>
      </c>
      <c r="AZ41" s="15"/>
      <c r="BA41" s="49">
        <f>賃金!Q62*$B$3/100</f>
        <v>5.9940337296892174</v>
      </c>
      <c r="BB41" s="15">
        <f t="shared" si="16"/>
        <v>6.0831843702625532</v>
      </c>
      <c r="BC41" s="15">
        <f t="shared" si="16"/>
        <v>6.0230006519576236</v>
      </c>
      <c r="BD41" s="15">
        <f t="shared" si="16"/>
        <v>5.9494430788246122</v>
      </c>
      <c r="BE41" s="15">
        <f t="shared" si="16"/>
        <v>5.864655292602146</v>
      </c>
      <c r="BF41" s="15">
        <f t="shared" si="16"/>
        <v>5.770801257404786</v>
      </c>
      <c r="BG41" s="15">
        <f t="shared" si="16"/>
        <v>5.6767282257685645</v>
      </c>
      <c r="BH41" s="15">
        <f t="shared" si="15"/>
        <v>5.5710134024603031</v>
      </c>
      <c r="BI41" s="15">
        <f t="shared" si="15"/>
        <v>5.4624893765517619</v>
      </c>
      <c r="BJ41" s="15">
        <f t="shared" si="15"/>
        <v>5.3530501710555152</v>
      </c>
      <c r="BK41" s="15">
        <f t="shared" si="15"/>
        <v>5.2444332138449674</v>
      </c>
      <c r="BL41" s="15">
        <f t="shared" si="15"/>
        <v>5.070273950359045</v>
      </c>
      <c r="BM41" s="15">
        <f t="shared" si="15"/>
        <v>4.9690660055180293</v>
      </c>
      <c r="BN41" s="15">
        <f t="shared" si="11"/>
        <v>4.8725364771481008</v>
      </c>
      <c r="BO41" s="15">
        <f t="shared" si="11"/>
        <v>4.7814325222848666</v>
      </c>
      <c r="BP41" s="15">
        <f t="shared" si="11"/>
        <v>4.6961721695669691</v>
      </c>
      <c r="BQ41" s="15">
        <f t="shared" si="11"/>
        <v>4.7186538535138718</v>
      </c>
      <c r="BR41" s="15">
        <f t="shared" si="11"/>
        <v>4.6432154596687996</v>
      </c>
      <c r="BS41" s="15">
        <f t="shared" si="11"/>
        <v>4.5726560832771774</v>
      </c>
      <c r="BT41" s="15">
        <f t="shared" si="11"/>
        <v>4.5057005101001044</v>
      </c>
      <c r="BU41" s="15">
        <f t="shared" si="11"/>
        <v>4.4405586825121794</v>
      </c>
      <c r="BV41" s="15">
        <f t="shared" si="11"/>
        <v>4.6449278258879101</v>
      </c>
      <c r="BW41" s="15">
        <f t="shared" si="11"/>
        <v>4.5715389480341138</v>
      </c>
      <c r="BX41" s="15">
        <f t="shared" si="11"/>
        <v>4.4907154540920677</v>
      </c>
      <c r="BY41" s="15">
        <f t="shared" si="11"/>
        <v>4.3979913695421056</v>
      </c>
      <c r="BZ41" s="15">
        <f t="shared" si="11"/>
        <v>4.2881646284345916</v>
      </c>
      <c r="CA41" s="15">
        <f t="shared" si="11"/>
        <v>4.3655879571583522</v>
      </c>
      <c r="CB41" s="15">
        <f t="shared" si="11"/>
        <v>4.1945767557394742</v>
      </c>
      <c r="CC41" s="15">
        <f t="shared" si="11"/>
        <v>3.9841628365745838</v>
      </c>
      <c r="CD41" s="15">
        <f t="shared" ref="CD41:CS56" si="18">CC40</f>
        <v>3.7253892959396877</v>
      </c>
      <c r="CE41" s="15"/>
      <c r="CF41" s="15"/>
      <c r="CG41" s="15"/>
      <c r="CH41" s="15"/>
      <c r="CI41" s="15"/>
      <c r="CJ41" s="15"/>
      <c r="CK41" s="15"/>
      <c r="CL41" s="15"/>
      <c r="CM41" s="15"/>
      <c r="CN41" s="15"/>
      <c r="CO41" s="15"/>
      <c r="CP41" s="15"/>
      <c r="CQ41" s="15"/>
      <c r="CR41" s="15"/>
      <c r="CS41" s="15"/>
      <c r="CT41" s="20">
        <f t="shared" si="6"/>
        <v>105.05510807217235</v>
      </c>
      <c r="CU41" s="15"/>
      <c r="CV41" s="49">
        <f>賃金!R62*$B$3/100</f>
        <v>10.553771053688893</v>
      </c>
      <c r="CW41" s="15">
        <f t="shared" ref="CW41:DB56" si="19">CV40</f>
        <v>10.622999794598373</v>
      </c>
      <c r="CX41" s="15">
        <f t="shared" si="19"/>
        <v>10.417021272641943</v>
      </c>
      <c r="CY41" s="15">
        <f t="shared" si="19"/>
        <v>10.17783942701076</v>
      </c>
      <c r="CZ41" s="15">
        <f t="shared" si="19"/>
        <v>9.9119808924601127</v>
      </c>
      <c r="DA41" s="15">
        <f t="shared" si="19"/>
        <v>9.626068919929553</v>
      </c>
      <c r="DB41" s="15">
        <f t="shared" si="19"/>
        <v>9.1211533510284877</v>
      </c>
      <c r="DC41" s="15">
        <f t="shared" si="17"/>
        <v>8.8214582472470084</v>
      </c>
      <c r="DD41" s="15">
        <f t="shared" si="17"/>
        <v>8.5208092545969105</v>
      </c>
      <c r="DE41" s="15">
        <f t="shared" si="17"/>
        <v>8.2247204412648607</v>
      </c>
      <c r="DF41" s="15">
        <f t="shared" si="17"/>
        <v>7.9381297755539801</v>
      </c>
      <c r="DG41" s="15">
        <f t="shared" si="17"/>
        <v>7.5639552570178186</v>
      </c>
      <c r="DH41" s="15">
        <f t="shared" si="17"/>
        <v>7.3115800562194462</v>
      </c>
      <c r="DI41" s="15">
        <f t="shared" si="12"/>
        <v>7.0784612198235344</v>
      </c>
      <c r="DJ41" s="15">
        <f t="shared" si="12"/>
        <v>6.8658740615240363</v>
      </c>
      <c r="DK41" s="15">
        <f t="shared" si="12"/>
        <v>6.6738636853340756</v>
      </c>
      <c r="DL41" s="15">
        <f t="shared" si="12"/>
        <v>6.7193139396373995</v>
      </c>
      <c r="DM41" s="15">
        <f t="shared" si="12"/>
        <v>6.5577637366558914</v>
      </c>
      <c r="DN41" s="15">
        <f t="shared" si="12"/>
        <v>6.4086239340218363</v>
      </c>
      <c r="DO41" s="15">
        <f t="shared" si="12"/>
        <v>6.2654872816966876</v>
      </c>
      <c r="DP41" s="15">
        <f t="shared" si="12"/>
        <v>6.1199910957388104</v>
      </c>
      <c r="DQ41" s="15">
        <f t="shared" si="12"/>
        <v>6.3296621073758077</v>
      </c>
      <c r="DR41" s="15">
        <f t="shared" si="12"/>
        <v>6.1345076192187831</v>
      </c>
      <c r="DS41" s="15">
        <f t="shared" si="12"/>
        <v>5.8963022667124134</v>
      </c>
      <c r="DT41" s="15">
        <f t="shared" si="12"/>
        <v>5.5964103567685832</v>
      </c>
      <c r="DU41" s="15">
        <f t="shared" si="12"/>
        <v>5.2133939149380204</v>
      </c>
      <c r="DV41" s="15">
        <f t="shared" si="12"/>
        <v>4.5269223022538885</v>
      </c>
      <c r="DW41" s="15">
        <f t="shared" si="12"/>
        <v>3.9273593271600542</v>
      </c>
      <c r="DX41" s="15"/>
      <c r="DY41" s="15"/>
      <c r="DZ41" s="15"/>
      <c r="EA41" s="15"/>
      <c r="EB41" s="15"/>
      <c r="EC41" s="15"/>
      <c r="ED41" s="15"/>
      <c r="EE41" s="15"/>
      <c r="EF41" s="15"/>
      <c r="EN41" s="20">
        <f t="shared" si="8"/>
        <v>145.95016535074541</v>
      </c>
      <c r="EO41" s="29">
        <f t="shared" si="3"/>
        <v>9343.6045545948127</v>
      </c>
      <c r="EQ41" s="13">
        <f t="shared" si="9"/>
        <v>-5616.3702649999996</v>
      </c>
      <c r="ER41" s="20">
        <f t="shared" si="4"/>
        <v>3727.2342895948132</v>
      </c>
      <c r="ES41" s="13">
        <f t="shared" si="0"/>
        <v>1877.6658179717601</v>
      </c>
    </row>
    <row r="42" spans="1:149">
      <c r="A42" s="18">
        <v>2054</v>
      </c>
      <c r="C42" s="13">
        <v>51</v>
      </c>
      <c r="D42" s="49">
        <f>賃金!P63*$B$3/100</f>
        <v>5.4085552853062859</v>
      </c>
      <c r="E42" s="15">
        <f t="shared" si="14"/>
        <v>5.3936112940271093</v>
      </c>
      <c r="F42" s="15">
        <f t="shared" si="14"/>
        <v>5.4854933888591599</v>
      </c>
      <c r="G42" s="15">
        <f t="shared" si="14"/>
        <v>5.4451569486237021</v>
      </c>
      <c r="H42" s="15">
        <f t="shared" si="14"/>
        <v>5.3945552689561609</v>
      </c>
      <c r="I42" s="15">
        <f t="shared" si="14"/>
        <v>5.3351184109991072</v>
      </c>
      <c r="J42" s="15">
        <f t="shared" si="14"/>
        <v>5.2682108768645071</v>
      </c>
      <c r="K42" s="15">
        <f t="shared" si="14"/>
        <v>5.1617689898874746</v>
      </c>
      <c r="L42" s="15">
        <f t="shared" si="13"/>
        <v>5.084228265213639</v>
      </c>
      <c r="M42" s="15">
        <f t="shared" si="13"/>
        <v>5.0028931118898878</v>
      </c>
      <c r="N42" s="15">
        <f t="shared" si="13"/>
        <v>4.918810603220436</v>
      </c>
      <c r="O42" s="15">
        <f t="shared" si="13"/>
        <v>4.8329386169002131</v>
      </c>
      <c r="P42" s="15">
        <f t="shared" si="13"/>
        <v>4.6834125507067315</v>
      </c>
      <c r="Q42" s="15">
        <f t="shared" si="13"/>
        <v>4.5976037047241398</v>
      </c>
      <c r="R42" s="15">
        <f t="shared" si="13"/>
        <v>4.5122891056357979</v>
      </c>
      <c r="S42" s="15">
        <f t="shared" si="13"/>
        <v>4.4280144250456042</v>
      </c>
      <c r="T42" s="15">
        <f t="shared" si="13"/>
        <v>4.3452135782530936</v>
      </c>
      <c r="U42" s="15">
        <f t="shared" si="10"/>
        <v>4.2624055718904232</v>
      </c>
      <c r="V42" s="15">
        <f t="shared" si="10"/>
        <v>4.1834167009801009</v>
      </c>
      <c r="W42" s="15">
        <f t="shared" si="10"/>
        <v>4.1064845250352002</v>
      </c>
      <c r="X42" s="15">
        <f t="shared" si="10"/>
        <v>4.031548480551856</v>
      </c>
      <c r="Y42" s="15">
        <f t="shared" si="10"/>
        <v>3.9584125652969919</v>
      </c>
      <c r="Z42" s="15">
        <f t="shared" si="10"/>
        <v>4.1266476401024628</v>
      </c>
      <c r="AA42" s="15">
        <f t="shared" si="10"/>
        <v>4.0515952411261464</v>
      </c>
      <c r="AB42" s="15">
        <f t="shared" si="10"/>
        <v>3.9769166021219395</v>
      </c>
      <c r="AC42" s="15">
        <f t="shared" si="10"/>
        <v>3.9017780397580206</v>
      </c>
      <c r="AD42" s="15">
        <f t="shared" si="10"/>
        <v>3.8251768778358377</v>
      </c>
      <c r="AE42" s="15">
        <f t="shared" si="10"/>
        <v>4.1192231307511946</v>
      </c>
      <c r="AF42" s="15">
        <f t="shared" si="10"/>
        <v>4.0276930598885174</v>
      </c>
      <c r="AG42" s="15">
        <f t="shared" si="10"/>
        <v>3.930076448877025</v>
      </c>
      <c r="AH42" s="15">
        <f t="shared" si="10"/>
        <v>3.824471961173133</v>
      </c>
      <c r="AI42" s="15">
        <f t="shared" si="10"/>
        <v>3.708764722152424</v>
      </c>
      <c r="AJ42" s="15">
        <f t="shared" si="10"/>
        <v>3.1394351669941063</v>
      </c>
      <c r="AK42" s="15"/>
      <c r="AL42" s="15"/>
      <c r="AM42" s="15"/>
      <c r="AN42" s="15"/>
      <c r="AO42" s="15"/>
      <c r="AP42" s="15"/>
      <c r="AQ42" s="15"/>
      <c r="AR42" s="15"/>
      <c r="AS42" s="15"/>
      <c r="AT42" s="15"/>
      <c r="AU42" s="15"/>
      <c r="AV42" s="15"/>
      <c r="AW42" s="15"/>
      <c r="AX42" s="15"/>
      <c r="AY42" s="20">
        <f t="shared" si="2"/>
        <v>0</v>
      </c>
      <c r="AZ42" s="15"/>
      <c r="BA42" s="49">
        <f>賃金!Q63*$B$3/100</f>
        <v>6.0207012353652036</v>
      </c>
      <c r="BB42" s="15">
        <f t="shared" si="16"/>
        <v>5.9940337296892174</v>
      </c>
      <c r="BC42" s="15">
        <f t="shared" si="16"/>
        <v>6.0831843702625532</v>
      </c>
      <c r="BD42" s="15">
        <f t="shared" si="16"/>
        <v>6.0230006519576236</v>
      </c>
      <c r="BE42" s="15">
        <f t="shared" si="16"/>
        <v>5.9494430788246122</v>
      </c>
      <c r="BF42" s="15">
        <f t="shared" si="16"/>
        <v>5.864655292602146</v>
      </c>
      <c r="BG42" s="15">
        <f t="shared" si="16"/>
        <v>5.770801257404786</v>
      </c>
      <c r="BH42" s="15">
        <f t="shared" si="15"/>
        <v>5.6767282257685645</v>
      </c>
      <c r="BI42" s="15">
        <f t="shared" si="15"/>
        <v>5.5710134024603031</v>
      </c>
      <c r="BJ42" s="15">
        <f t="shared" si="15"/>
        <v>5.4624893765517619</v>
      </c>
      <c r="BK42" s="15">
        <f t="shared" si="15"/>
        <v>5.3530501710555152</v>
      </c>
      <c r="BL42" s="15">
        <f t="shared" si="15"/>
        <v>5.2444332138449674</v>
      </c>
      <c r="BM42" s="15">
        <f t="shared" si="15"/>
        <v>5.070273950359045</v>
      </c>
      <c r="BN42" s="15">
        <f t="shared" si="11"/>
        <v>4.9690660055180293</v>
      </c>
      <c r="BO42" s="15">
        <f t="shared" si="11"/>
        <v>4.8725364771481008</v>
      </c>
      <c r="BP42" s="15">
        <f t="shared" si="11"/>
        <v>4.7814325222848666</v>
      </c>
      <c r="BQ42" s="15">
        <f t="shared" si="11"/>
        <v>4.6961721695669691</v>
      </c>
      <c r="BR42" s="15">
        <f t="shared" si="11"/>
        <v>4.7186538535138718</v>
      </c>
      <c r="BS42" s="15">
        <f t="shared" si="11"/>
        <v>4.6432154596687996</v>
      </c>
      <c r="BT42" s="15">
        <f t="shared" si="11"/>
        <v>4.5726560832771774</v>
      </c>
      <c r="BU42" s="15">
        <f t="shared" si="11"/>
        <v>4.5057005101001044</v>
      </c>
      <c r="BV42" s="15">
        <f t="shared" si="11"/>
        <v>4.4405586825121794</v>
      </c>
      <c r="BW42" s="15">
        <f t="shared" si="11"/>
        <v>4.6449278258879101</v>
      </c>
      <c r="BX42" s="15">
        <f t="shared" si="11"/>
        <v>4.5715389480341138</v>
      </c>
      <c r="BY42" s="15">
        <f t="shared" si="11"/>
        <v>4.4907154540920677</v>
      </c>
      <c r="BZ42" s="15">
        <f t="shared" si="11"/>
        <v>4.3979913695421056</v>
      </c>
      <c r="CA42" s="15">
        <f t="shared" si="11"/>
        <v>4.2881646284345916</v>
      </c>
      <c r="CB42" s="15">
        <f t="shared" si="11"/>
        <v>4.3655879571583522</v>
      </c>
      <c r="CC42" s="15">
        <f t="shared" si="11"/>
        <v>4.1945767557394742</v>
      </c>
      <c r="CD42" s="15">
        <f t="shared" si="18"/>
        <v>3.9841628365745838</v>
      </c>
      <c r="CE42" s="15">
        <f t="shared" si="18"/>
        <v>3.7253892959396877</v>
      </c>
      <c r="CF42" s="15"/>
      <c r="CG42" s="15"/>
      <c r="CH42" s="15"/>
      <c r="CI42" s="15"/>
      <c r="CJ42" s="15"/>
      <c r="CK42" s="15"/>
      <c r="CL42" s="15"/>
      <c r="CM42" s="15"/>
      <c r="CN42" s="15"/>
      <c r="CO42" s="15"/>
      <c r="CP42" s="15"/>
      <c r="CQ42" s="15"/>
      <c r="CR42" s="15"/>
      <c r="CS42" s="15"/>
      <c r="CT42" s="20">
        <f t="shared" si="6"/>
        <v>109.46072286349393</v>
      </c>
      <c r="CU42" s="15"/>
      <c r="CV42" s="49">
        <f>賃金!R63*$B$3/100</f>
        <v>10.672190374142337</v>
      </c>
      <c r="CW42" s="15">
        <f t="shared" si="19"/>
        <v>10.553771053688893</v>
      </c>
      <c r="CX42" s="15">
        <f t="shared" si="19"/>
        <v>10.622999794598373</v>
      </c>
      <c r="CY42" s="15">
        <f t="shared" si="19"/>
        <v>10.417021272641943</v>
      </c>
      <c r="CZ42" s="15">
        <f t="shared" si="19"/>
        <v>10.17783942701076</v>
      </c>
      <c r="DA42" s="15">
        <f t="shared" si="19"/>
        <v>9.9119808924601127</v>
      </c>
      <c r="DB42" s="15">
        <f t="shared" si="19"/>
        <v>9.626068919929553</v>
      </c>
      <c r="DC42" s="15">
        <f t="shared" si="17"/>
        <v>9.1211533510284877</v>
      </c>
      <c r="DD42" s="15">
        <f t="shared" si="17"/>
        <v>8.8214582472470084</v>
      </c>
      <c r="DE42" s="15">
        <f t="shared" si="17"/>
        <v>8.5208092545969105</v>
      </c>
      <c r="DF42" s="15">
        <f t="shared" si="17"/>
        <v>8.2247204412648607</v>
      </c>
      <c r="DG42" s="15">
        <f t="shared" si="17"/>
        <v>7.9381297755539801</v>
      </c>
      <c r="DH42" s="15">
        <f t="shared" si="17"/>
        <v>7.5639552570178186</v>
      </c>
      <c r="DI42" s="15">
        <f t="shared" si="12"/>
        <v>7.3115800562194462</v>
      </c>
      <c r="DJ42" s="15">
        <f t="shared" si="12"/>
        <v>7.0784612198235344</v>
      </c>
      <c r="DK42" s="15">
        <f t="shared" si="12"/>
        <v>6.8658740615240363</v>
      </c>
      <c r="DL42" s="15">
        <f t="shared" si="12"/>
        <v>6.6738636853340756</v>
      </c>
      <c r="DM42" s="15">
        <f t="shared" si="12"/>
        <v>6.7193139396373995</v>
      </c>
      <c r="DN42" s="15">
        <f t="shared" si="12"/>
        <v>6.5577637366558914</v>
      </c>
      <c r="DO42" s="15">
        <f t="shared" si="12"/>
        <v>6.4086239340218363</v>
      </c>
      <c r="DP42" s="15">
        <f t="shared" si="12"/>
        <v>6.2654872816966876</v>
      </c>
      <c r="DQ42" s="15">
        <f t="shared" si="12"/>
        <v>6.1199910957388104</v>
      </c>
      <c r="DR42" s="15">
        <f t="shared" si="12"/>
        <v>6.3296621073758077</v>
      </c>
      <c r="DS42" s="15">
        <f t="shared" si="12"/>
        <v>6.1345076192187831</v>
      </c>
      <c r="DT42" s="15">
        <f t="shared" si="12"/>
        <v>5.8963022667124134</v>
      </c>
      <c r="DU42" s="15">
        <f t="shared" si="12"/>
        <v>5.5964103567685832</v>
      </c>
      <c r="DV42" s="15">
        <f t="shared" si="12"/>
        <v>5.2133939149380204</v>
      </c>
      <c r="DW42" s="15">
        <f t="shared" si="12"/>
        <v>4.5269223022538885</v>
      </c>
      <c r="DX42" s="15">
        <f t="shared" si="12"/>
        <v>3.9273593271600542</v>
      </c>
      <c r="DY42" s="15"/>
      <c r="DZ42" s="15"/>
      <c r="EA42" s="15"/>
      <c r="EB42" s="15"/>
      <c r="EC42" s="15"/>
      <c r="ED42" s="15"/>
      <c r="EE42" s="15"/>
      <c r="EF42" s="15"/>
      <c r="EN42" s="20">
        <f t="shared" si="8"/>
        <v>153.70718707520675</v>
      </c>
      <c r="EO42" s="29">
        <f t="shared" si="3"/>
        <v>9833.7985568969198</v>
      </c>
      <c r="EQ42" s="13">
        <f t="shared" si="9"/>
        <v>-5616.3702649999996</v>
      </c>
      <c r="ER42" s="20">
        <f t="shared" si="4"/>
        <v>4217.4282918969202</v>
      </c>
      <c r="ES42" s="13">
        <f t="shared" si="0"/>
        <v>2079.5724351005269</v>
      </c>
    </row>
    <row r="43" spans="1:149">
      <c r="A43" s="18">
        <v>2055</v>
      </c>
      <c r="C43" s="13">
        <v>52</v>
      </c>
      <c r="D43" s="49">
        <f>賃金!P64*$B$3/100</f>
        <v>5.4089244441858577</v>
      </c>
      <c r="E43" s="15">
        <f t="shared" si="14"/>
        <v>5.4085552853062859</v>
      </c>
      <c r="F43" s="15">
        <f t="shared" si="14"/>
        <v>5.3936112940271093</v>
      </c>
      <c r="G43" s="15">
        <f t="shared" si="14"/>
        <v>5.4854933888591599</v>
      </c>
      <c r="H43" s="15">
        <f t="shared" si="14"/>
        <v>5.4451569486237021</v>
      </c>
      <c r="I43" s="15">
        <f t="shared" si="14"/>
        <v>5.3945552689561609</v>
      </c>
      <c r="J43" s="15">
        <f t="shared" si="14"/>
        <v>5.3351184109991072</v>
      </c>
      <c r="K43" s="15">
        <f t="shared" si="14"/>
        <v>5.2682108768645071</v>
      </c>
      <c r="L43" s="15">
        <f t="shared" si="13"/>
        <v>5.1617689898874746</v>
      </c>
      <c r="M43" s="15">
        <f t="shared" si="13"/>
        <v>5.084228265213639</v>
      </c>
      <c r="N43" s="15">
        <f t="shared" si="13"/>
        <v>5.0028931118898878</v>
      </c>
      <c r="O43" s="15">
        <f t="shared" si="13"/>
        <v>4.918810603220436</v>
      </c>
      <c r="P43" s="15">
        <f t="shared" si="13"/>
        <v>4.8329386169002131</v>
      </c>
      <c r="Q43" s="15">
        <f t="shared" si="13"/>
        <v>4.6834125507067315</v>
      </c>
      <c r="R43" s="15">
        <f t="shared" si="13"/>
        <v>4.5976037047241398</v>
      </c>
      <c r="S43" s="15">
        <f t="shared" si="13"/>
        <v>4.5122891056357979</v>
      </c>
      <c r="T43" s="15">
        <f t="shared" si="13"/>
        <v>4.4280144250456042</v>
      </c>
      <c r="U43" s="15">
        <f t="shared" si="10"/>
        <v>4.3452135782530936</v>
      </c>
      <c r="V43" s="15">
        <f t="shared" si="10"/>
        <v>4.2624055718904232</v>
      </c>
      <c r="W43" s="15">
        <f t="shared" si="10"/>
        <v>4.1834167009801009</v>
      </c>
      <c r="X43" s="15">
        <f t="shared" si="10"/>
        <v>4.1064845250352002</v>
      </c>
      <c r="Y43" s="15">
        <f t="shared" si="10"/>
        <v>4.031548480551856</v>
      </c>
      <c r="Z43" s="15">
        <f t="shared" si="10"/>
        <v>3.9584125652969919</v>
      </c>
      <c r="AA43" s="15">
        <f t="shared" si="10"/>
        <v>4.1266476401024628</v>
      </c>
      <c r="AB43" s="15">
        <f t="shared" si="10"/>
        <v>4.0515952411261464</v>
      </c>
      <c r="AC43" s="15">
        <f t="shared" si="10"/>
        <v>3.9769166021219395</v>
      </c>
      <c r="AD43" s="15">
        <f t="shared" si="10"/>
        <v>3.9017780397580206</v>
      </c>
      <c r="AE43" s="15">
        <f t="shared" si="10"/>
        <v>3.8251768778358377</v>
      </c>
      <c r="AF43" s="15">
        <f t="shared" si="10"/>
        <v>4.1192231307511946</v>
      </c>
      <c r="AG43" s="15">
        <f t="shared" si="10"/>
        <v>4.0276930598885174</v>
      </c>
      <c r="AH43" s="15">
        <f t="shared" si="10"/>
        <v>3.930076448877025</v>
      </c>
      <c r="AI43" s="15">
        <f t="shared" si="10"/>
        <v>3.824471961173133</v>
      </c>
      <c r="AJ43" s="15">
        <f t="shared" si="10"/>
        <v>3.708764722152424</v>
      </c>
      <c r="AK43" s="15">
        <f t="shared" ref="AK43:AS56" si="20">AJ42</f>
        <v>3.1394351669941063</v>
      </c>
      <c r="AL43" s="15"/>
      <c r="AM43" s="15"/>
      <c r="AN43" s="15"/>
      <c r="AO43" s="15"/>
      <c r="AP43" s="15"/>
      <c r="AQ43" s="15"/>
      <c r="AR43" s="15"/>
      <c r="AS43" s="15"/>
      <c r="AT43" s="15"/>
      <c r="AU43" s="15"/>
      <c r="AV43" s="15"/>
      <c r="AW43" s="15"/>
      <c r="AX43" s="15"/>
      <c r="AY43" s="20">
        <f t="shared" si="2"/>
        <v>0</v>
      </c>
      <c r="AZ43" s="15"/>
      <c r="BA43" s="49">
        <f>賃金!Q64*$B$3/100</f>
        <v>6.0284616375997588</v>
      </c>
      <c r="BB43" s="15">
        <f t="shared" si="16"/>
        <v>6.0207012353652036</v>
      </c>
      <c r="BC43" s="15">
        <f t="shared" si="16"/>
        <v>5.9940337296892174</v>
      </c>
      <c r="BD43" s="15">
        <f t="shared" si="16"/>
        <v>6.0831843702625532</v>
      </c>
      <c r="BE43" s="15">
        <f t="shared" si="16"/>
        <v>6.0230006519576236</v>
      </c>
      <c r="BF43" s="15">
        <f t="shared" si="16"/>
        <v>5.9494430788246122</v>
      </c>
      <c r="BG43" s="15">
        <f t="shared" si="16"/>
        <v>5.864655292602146</v>
      </c>
      <c r="BH43" s="15">
        <f t="shared" si="15"/>
        <v>5.770801257404786</v>
      </c>
      <c r="BI43" s="15">
        <f t="shared" si="15"/>
        <v>5.6767282257685645</v>
      </c>
      <c r="BJ43" s="15">
        <f t="shared" si="15"/>
        <v>5.5710134024603031</v>
      </c>
      <c r="BK43" s="15">
        <f t="shared" si="15"/>
        <v>5.4624893765517619</v>
      </c>
      <c r="BL43" s="15">
        <f t="shared" si="15"/>
        <v>5.3530501710555152</v>
      </c>
      <c r="BM43" s="15">
        <f t="shared" si="15"/>
        <v>5.2444332138449674</v>
      </c>
      <c r="BN43" s="15">
        <f t="shared" si="11"/>
        <v>5.070273950359045</v>
      </c>
      <c r="BO43" s="15">
        <f t="shared" si="11"/>
        <v>4.9690660055180293</v>
      </c>
      <c r="BP43" s="15">
        <f t="shared" si="11"/>
        <v>4.8725364771481008</v>
      </c>
      <c r="BQ43" s="15">
        <f t="shared" si="11"/>
        <v>4.7814325222848666</v>
      </c>
      <c r="BR43" s="15">
        <f t="shared" si="11"/>
        <v>4.6961721695669691</v>
      </c>
      <c r="BS43" s="15">
        <f t="shared" si="11"/>
        <v>4.7186538535138718</v>
      </c>
      <c r="BT43" s="15">
        <f t="shared" si="11"/>
        <v>4.6432154596687996</v>
      </c>
      <c r="BU43" s="15">
        <f t="shared" si="11"/>
        <v>4.5726560832771774</v>
      </c>
      <c r="BV43" s="15">
        <f t="shared" si="11"/>
        <v>4.5057005101001044</v>
      </c>
      <c r="BW43" s="15">
        <f t="shared" si="11"/>
        <v>4.4405586825121794</v>
      </c>
      <c r="BX43" s="15">
        <f t="shared" si="11"/>
        <v>4.6449278258879101</v>
      </c>
      <c r="BY43" s="15">
        <f t="shared" si="11"/>
        <v>4.5715389480341138</v>
      </c>
      <c r="BZ43" s="15">
        <f t="shared" si="11"/>
        <v>4.4907154540920677</v>
      </c>
      <c r="CA43" s="15">
        <f t="shared" si="11"/>
        <v>4.3979913695421056</v>
      </c>
      <c r="CB43" s="15">
        <f t="shared" si="11"/>
        <v>4.2881646284345916</v>
      </c>
      <c r="CC43" s="15">
        <f t="shared" si="11"/>
        <v>4.3655879571583522</v>
      </c>
      <c r="CD43" s="15">
        <f t="shared" si="18"/>
        <v>4.1945767557394742</v>
      </c>
      <c r="CE43" s="15">
        <f t="shared" si="18"/>
        <v>3.9841628365745838</v>
      </c>
      <c r="CF43" s="15">
        <f t="shared" si="18"/>
        <v>3.7253892959396877</v>
      </c>
      <c r="CG43" s="15"/>
      <c r="CH43" s="15"/>
      <c r="CI43" s="15"/>
      <c r="CJ43" s="15"/>
      <c r="CK43" s="15"/>
      <c r="CL43" s="15"/>
      <c r="CM43" s="15"/>
      <c r="CN43" s="15"/>
      <c r="CO43" s="15"/>
      <c r="CP43" s="15"/>
      <c r="CQ43" s="15"/>
      <c r="CR43" s="15"/>
      <c r="CS43" s="15"/>
      <c r="CT43" s="20">
        <f t="shared" si="6"/>
        <v>113.88593827148735</v>
      </c>
      <c r="CU43" s="15"/>
      <c r="CV43" s="49">
        <f>賃金!R64*$B$3/100</f>
        <v>10.740888056971729</v>
      </c>
      <c r="CW43" s="15">
        <f t="shared" si="19"/>
        <v>10.672190374142337</v>
      </c>
      <c r="CX43" s="15">
        <f t="shared" si="19"/>
        <v>10.553771053688893</v>
      </c>
      <c r="CY43" s="15">
        <f t="shared" si="19"/>
        <v>10.622999794598373</v>
      </c>
      <c r="CZ43" s="15">
        <f t="shared" si="19"/>
        <v>10.417021272641943</v>
      </c>
      <c r="DA43" s="15">
        <f t="shared" si="19"/>
        <v>10.17783942701076</v>
      </c>
      <c r="DB43" s="15">
        <f t="shared" si="19"/>
        <v>9.9119808924601127</v>
      </c>
      <c r="DC43" s="15">
        <f t="shared" si="17"/>
        <v>9.626068919929553</v>
      </c>
      <c r="DD43" s="15">
        <f t="shared" si="17"/>
        <v>9.1211533510284877</v>
      </c>
      <c r="DE43" s="15">
        <f t="shared" si="17"/>
        <v>8.8214582472470084</v>
      </c>
      <c r="DF43" s="15">
        <f t="shared" si="17"/>
        <v>8.5208092545969105</v>
      </c>
      <c r="DG43" s="15">
        <f t="shared" si="17"/>
        <v>8.2247204412648607</v>
      </c>
      <c r="DH43" s="15">
        <f t="shared" si="17"/>
        <v>7.9381297755539801</v>
      </c>
      <c r="DI43" s="15">
        <f t="shared" si="12"/>
        <v>7.5639552570178186</v>
      </c>
      <c r="DJ43" s="15">
        <f t="shared" si="12"/>
        <v>7.3115800562194462</v>
      </c>
      <c r="DK43" s="15">
        <f t="shared" si="12"/>
        <v>7.0784612198235344</v>
      </c>
      <c r="DL43" s="15">
        <f t="shared" si="12"/>
        <v>6.8658740615240363</v>
      </c>
      <c r="DM43" s="15">
        <f t="shared" si="12"/>
        <v>6.6738636853340756</v>
      </c>
      <c r="DN43" s="15">
        <f t="shared" si="12"/>
        <v>6.7193139396373995</v>
      </c>
      <c r="DO43" s="15">
        <f t="shared" si="12"/>
        <v>6.5577637366558914</v>
      </c>
      <c r="DP43" s="15">
        <f t="shared" si="12"/>
        <v>6.4086239340218363</v>
      </c>
      <c r="DQ43" s="15">
        <f t="shared" si="12"/>
        <v>6.2654872816966876</v>
      </c>
      <c r="DR43" s="15">
        <f t="shared" si="12"/>
        <v>6.1199910957388104</v>
      </c>
      <c r="DS43" s="15">
        <f t="shared" si="12"/>
        <v>6.3296621073758077</v>
      </c>
      <c r="DT43" s="15">
        <f t="shared" si="12"/>
        <v>6.1345076192187831</v>
      </c>
      <c r="DU43" s="15">
        <f t="shared" si="12"/>
        <v>5.8963022667124134</v>
      </c>
      <c r="DV43" s="15">
        <f t="shared" si="12"/>
        <v>5.5964103567685832</v>
      </c>
      <c r="DW43" s="15">
        <f t="shared" si="12"/>
        <v>5.2133939149380204</v>
      </c>
      <c r="DX43" s="15">
        <f t="shared" si="12"/>
        <v>4.5269223022538885</v>
      </c>
      <c r="DY43" s="15">
        <f t="shared" ref="DY43:EL56" si="21">DX42</f>
        <v>3.9273593271600542</v>
      </c>
      <c r="DZ43" s="15"/>
      <c r="EA43" s="15"/>
      <c r="EB43" s="15"/>
      <c r="EC43" s="15"/>
      <c r="ED43" s="15"/>
      <c r="EE43" s="15"/>
      <c r="EF43" s="15"/>
      <c r="EN43" s="20">
        <f t="shared" si="8"/>
        <v>161.55124700020136</v>
      </c>
      <c r="EO43" s="29">
        <f t="shared" si="3"/>
        <v>10329.3306225453</v>
      </c>
      <c r="EQ43" s="13">
        <f t="shared" si="9"/>
        <v>-5616.3702649999996</v>
      </c>
      <c r="ER43" s="20">
        <f t="shared" si="4"/>
        <v>4712.9603575453002</v>
      </c>
      <c r="ES43" s="13">
        <f t="shared" si="0"/>
        <v>2274.6515098212649</v>
      </c>
    </row>
    <row r="44" spans="1:149">
      <c r="A44" s="18">
        <v>2056</v>
      </c>
      <c r="C44" s="13">
        <v>53</v>
      </c>
      <c r="D44" s="49">
        <f>賃金!P65*$B$3/100</f>
        <v>5.393110812031523</v>
      </c>
      <c r="E44" s="15">
        <f t="shared" si="14"/>
        <v>5.4089244441858577</v>
      </c>
      <c r="F44" s="15">
        <f t="shared" si="14"/>
        <v>5.4085552853062859</v>
      </c>
      <c r="G44" s="15">
        <f t="shared" si="14"/>
        <v>5.3936112940271093</v>
      </c>
      <c r="H44" s="15">
        <f t="shared" si="14"/>
        <v>5.4854933888591599</v>
      </c>
      <c r="I44" s="15">
        <f t="shared" si="14"/>
        <v>5.4451569486237021</v>
      </c>
      <c r="J44" s="15">
        <f t="shared" si="14"/>
        <v>5.3945552689561609</v>
      </c>
      <c r="K44" s="15">
        <f t="shared" si="14"/>
        <v>5.3351184109991072</v>
      </c>
      <c r="L44" s="15">
        <f t="shared" si="13"/>
        <v>5.2682108768645071</v>
      </c>
      <c r="M44" s="15">
        <f t="shared" si="13"/>
        <v>5.1617689898874746</v>
      </c>
      <c r="N44" s="15">
        <f t="shared" si="13"/>
        <v>5.084228265213639</v>
      </c>
      <c r="O44" s="15">
        <f t="shared" si="13"/>
        <v>5.0028931118898878</v>
      </c>
      <c r="P44" s="15">
        <f t="shared" si="13"/>
        <v>4.918810603220436</v>
      </c>
      <c r="Q44" s="15">
        <f t="shared" si="13"/>
        <v>4.8329386169002131</v>
      </c>
      <c r="R44" s="15">
        <f t="shared" si="13"/>
        <v>4.6834125507067315</v>
      </c>
      <c r="S44" s="15">
        <f t="shared" si="13"/>
        <v>4.5976037047241398</v>
      </c>
      <c r="T44" s="15">
        <f t="shared" si="13"/>
        <v>4.5122891056357979</v>
      </c>
      <c r="U44" s="15">
        <f t="shared" si="10"/>
        <v>4.4280144250456042</v>
      </c>
      <c r="V44" s="15">
        <f t="shared" si="10"/>
        <v>4.3452135782530936</v>
      </c>
      <c r="W44" s="15">
        <f t="shared" si="10"/>
        <v>4.2624055718904232</v>
      </c>
      <c r="X44" s="15">
        <f t="shared" si="10"/>
        <v>4.1834167009801009</v>
      </c>
      <c r="Y44" s="15">
        <f t="shared" si="10"/>
        <v>4.1064845250352002</v>
      </c>
      <c r="Z44" s="15">
        <f t="shared" si="10"/>
        <v>4.031548480551856</v>
      </c>
      <c r="AA44" s="15">
        <f t="shared" si="10"/>
        <v>3.9584125652969919</v>
      </c>
      <c r="AB44" s="15">
        <f t="shared" si="10"/>
        <v>4.1266476401024628</v>
      </c>
      <c r="AC44" s="15">
        <f t="shared" si="10"/>
        <v>4.0515952411261464</v>
      </c>
      <c r="AD44" s="15">
        <f t="shared" si="10"/>
        <v>3.9769166021219395</v>
      </c>
      <c r="AE44" s="15">
        <f t="shared" si="10"/>
        <v>3.9017780397580206</v>
      </c>
      <c r="AF44" s="15">
        <f t="shared" si="10"/>
        <v>3.8251768778358377</v>
      </c>
      <c r="AG44" s="15">
        <f t="shared" si="10"/>
        <v>4.1192231307511946</v>
      </c>
      <c r="AH44" s="15">
        <f t="shared" si="10"/>
        <v>4.0276930598885174</v>
      </c>
      <c r="AI44" s="15">
        <f t="shared" si="10"/>
        <v>3.930076448877025</v>
      </c>
      <c r="AJ44" s="15">
        <f t="shared" si="10"/>
        <v>3.824471961173133</v>
      </c>
      <c r="AK44" s="15">
        <f t="shared" si="20"/>
        <v>3.708764722152424</v>
      </c>
      <c r="AL44" s="15">
        <f t="shared" si="20"/>
        <v>3.1394351669941063</v>
      </c>
      <c r="AM44" s="15"/>
      <c r="AN44" s="15"/>
      <c r="AO44" s="15"/>
      <c r="AP44" s="15"/>
      <c r="AQ44" s="15"/>
      <c r="AR44" s="15"/>
      <c r="AS44" s="15"/>
      <c r="AT44" s="15"/>
      <c r="AU44" s="15"/>
      <c r="AV44" s="15"/>
      <c r="AW44" s="15"/>
      <c r="AX44" s="15"/>
      <c r="AY44" s="20">
        <f t="shared" si="2"/>
        <v>0</v>
      </c>
      <c r="AZ44" s="15"/>
      <c r="BA44" s="49">
        <f>賃金!Q65*$B$3/100</f>
        <v>6.0156433826144893</v>
      </c>
      <c r="BB44" s="15">
        <f t="shared" si="16"/>
        <v>6.0284616375997588</v>
      </c>
      <c r="BC44" s="15">
        <f t="shared" si="16"/>
        <v>6.0207012353652036</v>
      </c>
      <c r="BD44" s="15">
        <f t="shared" si="16"/>
        <v>5.9940337296892174</v>
      </c>
      <c r="BE44" s="15">
        <f t="shared" si="16"/>
        <v>6.0831843702625532</v>
      </c>
      <c r="BF44" s="15">
        <f t="shared" si="16"/>
        <v>6.0230006519576236</v>
      </c>
      <c r="BG44" s="15">
        <f t="shared" si="16"/>
        <v>5.9494430788246122</v>
      </c>
      <c r="BH44" s="15">
        <f t="shared" si="15"/>
        <v>5.864655292602146</v>
      </c>
      <c r="BI44" s="15">
        <f t="shared" si="15"/>
        <v>5.770801257404786</v>
      </c>
      <c r="BJ44" s="15">
        <f t="shared" si="15"/>
        <v>5.6767282257685645</v>
      </c>
      <c r="BK44" s="15">
        <f t="shared" si="15"/>
        <v>5.5710134024603031</v>
      </c>
      <c r="BL44" s="15">
        <f t="shared" si="15"/>
        <v>5.4624893765517619</v>
      </c>
      <c r="BM44" s="15">
        <f t="shared" si="15"/>
        <v>5.3530501710555152</v>
      </c>
      <c r="BN44" s="15">
        <f t="shared" si="11"/>
        <v>5.2444332138449674</v>
      </c>
      <c r="BO44" s="15">
        <f t="shared" si="11"/>
        <v>5.070273950359045</v>
      </c>
      <c r="BP44" s="15">
        <f t="shared" si="11"/>
        <v>4.9690660055180293</v>
      </c>
      <c r="BQ44" s="15">
        <f t="shared" si="11"/>
        <v>4.8725364771481008</v>
      </c>
      <c r="BR44" s="15">
        <f t="shared" si="11"/>
        <v>4.7814325222848666</v>
      </c>
      <c r="BS44" s="15">
        <f t="shared" si="11"/>
        <v>4.6961721695669691</v>
      </c>
      <c r="BT44" s="15">
        <f t="shared" si="11"/>
        <v>4.7186538535138718</v>
      </c>
      <c r="BU44" s="15">
        <f t="shared" si="11"/>
        <v>4.6432154596687996</v>
      </c>
      <c r="BV44" s="15">
        <f t="shared" si="11"/>
        <v>4.5726560832771774</v>
      </c>
      <c r="BW44" s="15">
        <f t="shared" si="11"/>
        <v>4.5057005101001044</v>
      </c>
      <c r="BX44" s="15">
        <f t="shared" si="11"/>
        <v>4.4405586825121794</v>
      </c>
      <c r="BY44" s="15">
        <f t="shared" si="11"/>
        <v>4.6449278258879101</v>
      </c>
      <c r="BZ44" s="15">
        <f t="shared" si="11"/>
        <v>4.5715389480341138</v>
      </c>
      <c r="CA44" s="15">
        <f t="shared" si="11"/>
        <v>4.4907154540920677</v>
      </c>
      <c r="CB44" s="15">
        <f t="shared" si="11"/>
        <v>4.3979913695421056</v>
      </c>
      <c r="CC44" s="15">
        <f t="shared" si="11"/>
        <v>4.2881646284345916</v>
      </c>
      <c r="CD44" s="15">
        <f t="shared" si="18"/>
        <v>4.3655879571583522</v>
      </c>
      <c r="CE44" s="15">
        <f t="shared" si="18"/>
        <v>4.1945767557394742</v>
      </c>
      <c r="CF44" s="15">
        <f t="shared" si="18"/>
        <v>3.9841628365745838</v>
      </c>
      <c r="CG44" s="15">
        <f t="shared" si="18"/>
        <v>3.7253892959396877</v>
      </c>
      <c r="CH44" s="15"/>
      <c r="CI44" s="15"/>
      <c r="CJ44" s="15"/>
      <c r="CK44" s="15"/>
      <c r="CL44" s="15"/>
      <c r="CM44" s="15"/>
      <c r="CN44" s="15"/>
      <c r="CO44" s="15"/>
      <c r="CP44" s="15"/>
      <c r="CQ44" s="15"/>
      <c r="CR44" s="15"/>
      <c r="CS44" s="15"/>
      <c r="CT44" s="20">
        <f t="shared" si="6"/>
        <v>118.31685757512315</v>
      </c>
      <c r="CU44" s="15"/>
      <c r="CV44" s="49">
        <f>賃金!R65*$B$3/100</f>
        <v>10.755199507973936</v>
      </c>
      <c r="CW44" s="15">
        <f t="shared" si="19"/>
        <v>10.740888056971729</v>
      </c>
      <c r="CX44" s="15">
        <f t="shared" si="19"/>
        <v>10.672190374142337</v>
      </c>
      <c r="CY44" s="15">
        <f t="shared" si="19"/>
        <v>10.553771053688893</v>
      </c>
      <c r="CZ44" s="15">
        <f t="shared" si="19"/>
        <v>10.622999794598373</v>
      </c>
      <c r="DA44" s="15">
        <f t="shared" si="19"/>
        <v>10.417021272641943</v>
      </c>
      <c r="DB44" s="15">
        <f t="shared" si="19"/>
        <v>10.17783942701076</v>
      </c>
      <c r="DC44" s="15">
        <f t="shared" si="17"/>
        <v>9.9119808924601127</v>
      </c>
      <c r="DD44" s="15">
        <f t="shared" si="17"/>
        <v>9.626068919929553</v>
      </c>
      <c r="DE44" s="15">
        <f t="shared" si="17"/>
        <v>9.1211533510284877</v>
      </c>
      <c r="DF44" s="15">
        <f t="shared" si="17"/>
        <v>8.8214582472470084</v>
      </c>
      <c r="DG44" s="15">
        <f t="shared" si="17"/>
        <v>8.5208092545969105</v>
      </c>
      <c r="DH44" s="15">
        <f t="shared" si="17"/>
        <v>8.2247204412648607</v>
      </c>
      <c r="DI44" s="15">
        <f t="shared" si="12"/>
        <v>7.9381297755539801</v>
      </c>
      <c r="DJ44" s="15">
        <f t="shared" si="12"/>
        <v>7.5639552570178186</v>
      </c>
      <c r="DK44" s="15">
        <f t="shared" si="12"/>
        <v>7.3115800562194462</v>
      </c>
      <c r="DL44" s="15">
        <f t="shared" si="12"/>
        <v>7.0784612198235344</v>
      </c>
      <c r="DM44" s="15">
        <f t="shared" si="12"/>
        <v>6.8658740615240363</v>
      </c>
      <c r="DN44" s="15">
        <f t="shared" si="12"/>
        <v>6.6738636853340756</v>
      </c>
      <c r="DO44" s="15">
        <f t="shared" si="12"/>
        <v>6.7193139396373995</v>
      </c>
      <c r="DP44" s="15">
        <f t="shared" si="12"/>
        <v>6.5577637366558914</v>
      </c>
      <c r="DQ44" s="15">
        <f t="shared" si="12"/>
        <v>6.4086239340218363</v>
      </c>
      <c r="DR44" s="15">
        <f t="shared" si="12"/>
        <v>6.2654872816966876</v>
      </c>
      <c r="DS44" s="15">
        <f t="shared" si="12"/>
        <v>6.1199910957388104</v>
      </c>
      <c r="DT44" s="15">
        <f t="shared" si="12"/>
        <v>6.3296621073758077</v>
      </c>
      <c r="DU44" s="15">
        <f t="shared" si="12"/>
        <v>6.1345076192187831</v>
      </c>
      <c r="DV44" s="15">
        <f t="shared" si="12"/>
        <v>5.8963022667124134</v>
      </c>
      <c r="DW44" s="15">
        <f t="shared" si="12"/>
        <v>5.5964103567685832</v>
      </c>
      <c r="DX44" s="15">
        <f t="shared" si="12"/>
        <v>5.2133939149380204</v>
      </c>
      <c r="DY44" s="15">
        <f t="shared" si="21"/>
        <v>4.5269223022538885</v>
      </c>
      <c r="DZ44" s="15">
        <f t="shared" si="21"/>
        <v>3.9273593271600542</v>
      </c>
      <c r="EA44" s="15"/>
      <c r="EB44" s="15"/>
      <c r="EC44" s="15"/>
      <c r="ED44" s="15"/>
      <c r="EE44" s="15"/>
      <c r="EF44" s="15"/>
      <c r="EN44" s="20">
        <f t="shared" si="8"/>
        <v>169.44579972207558</v>
      </c>
      <c r="EO44" s="29">
        <f t="shared" si="3"/>
        <v>10827.928608513803</v>
      </c>
      <c r="EQ44" s="13">
        <f t="shared" si="9"/>
        <v>-5616.3702649999996</v>
      </c>
      <c r="ER44" s="20">
        <f t="shared" si="4"/>
        <v>5211.5583435138033</v>
      </c>
      <c r="ES44" s="13">
        <f t="shared" si="0"/>
        <v>2461.973786973278</v>
      </c>
    </row>
    <row r="45" spans="1:149">
      <c r="A45" s="18">
        <v>2057</v>
      </c>
      <c r="C45" s="13">
        <v>54</v>
      </c>
      <c r="D45" s="49">
        <f>賃金!P66*$B$3/100</f>
        <v>5.3594659874415473</v>
      </c>
      <c r="E45" s="15">
        <f t="shared" si="14"/>
        <v>5.393110812031523</v>
      </c>
      <c r="F45" s="15">
        <f t="shared" si="14"/>
        <v>5.4089244441858577</v>
      </c>
      <c r="G45" s="15">
        <f t="shared" si="14"/>
        <v>5.4085552853062859</v>
      </c>
      <c r="H45" s="15">
        <f t="shared" si="14"/>
        <v>5.3936112940271093</v>
      </c>
      <c r="I45" s="15">
        <f t="shared" si="14"/>
        <v>5.4854933888591599</v>
      </c>
      <c r="J45" s="15">
        <f t="shared" si="14"/>
        <v>5.4451569486237021</v>
      </c>
      <c r="K45" s="15">
        <f t="shared" si="14"/>
        <v>5.3945552689561609</v>
      </c>
      <c r="L45" s="15">
        <f t="shared" si="13"/>
        <v>5.3351184109991072</v>
      </c>
      <c r="M45" s="15">
        <f t="shared" si="13"/>
        <v>5.2682108768645071</v>
      </c>
      <c r="N45" s="15">
        <f t="shared" si="13"/>
        <v>5.1617689898874746</v>
      </c>
      <c r="O45" s="15">
        <f t="shared" si="13"/>
        <v>5.084228265213639</v>
      </c>
      <c r="P45" s="15">
        <f t="shared" si="13"/>
        <v>5.0028931118898878</v>
      </c>
      <c r="Q45" s="15">
        <f t="shared" si="13"/>
        <v>4.918810603220436</v>
      </c>
      <c r="R45" s="15">
        <f t="shared" si="13"/>
        <v>4.8329386169002131</v>
      </c>
      <c r="S45" s="15">
        <f t="shared" si="13"/>
        <v>4.6834125507067315</v>
      </c>
      <c r="T45" s="15">
        <f t="shared" si="13"/>
        <v>4.5976037047241398</v>
      </c>
      <c r="U45" s="15">
        <f t="shared" si="10"/>
        <v>4.5122891056357979</v>
      </c>
      <c r="V45" s="15">
        <f t="shared" si="10"/>
        <v>4.4280144250456042</v>
      </c>
      <c r="W45" s="15">
        <f t="shared" si="10"/>
        <v>4.3452135782530936</v>
      </c>
      <c r="X45" s="15">
        <f t="shared" si="10"/>
        <v>4.2624055718904232</v>
      </c>
      <c r="Y45" s="15">
        <f t="shared" si="10"/>
        <v>4.1834167009801009</v>
      </c>
      <c r="Z45" s="15">
        <f t="shared" si="10"/>
        <v>4.1064845250352002</v>
      </c>
      <c r="AA45" s="15">
        <f t="shared" si="10"/>
        <v>4.031548480551856</v>
      </c>
      <c r="AB45" s="15">
        <f t="shared" si="10"/>
        <v>3.9584125652969919</v>
      </c>
      <c r="AC45" s="15">
        <f t="shared" si="10"/>
        <v>4.1266476401024628</v>
      </c>
      <c r="AD45" s="15">
        <f t="shared" si="10"/>
        <v>4.0515952411261464</v>
      </c>
      <c r="AE45" s="15">
        <f t="shared" si="10"/>
        <v>3.9769166021219395</v>
      </c>
      <c r="AF45" s="15">
        <f t="shared" si="10"/>
        <v>3.9017780397580206</v>
      </c>
      <c r="AG45" s="15">
        <f t="shared" si="10"/>
        <v>3.8251768778358377</v>
      </c>
      <c r="AH45" s="15">
        <f t="shared" si="10"/>
        <v>4.1192231307511946</v>
      </c>
      <c r="AI45" s="15">
        <f t="shared" si="10"/>
        <v>4.0276930598885174</v>
      </c>
      <c r="AJ45" s="15">
        <f t="shared" si="10"/>
        <v>3.930076448877025</v>
      </c>
      <c r="AK45" s="15">
        <f t="shared" si="20"/>
        <v>3.824471961173133</v>
      </c>
      <c r="AL45" s="15">
        <f t="shared" si="20"/>
        <v>3.708764722152424</v>
      </c>
      <c r="AM45" s="15">
        <f t="shared" si="20"/>
        <v>3.1394351669941063</v>
      </c>
      <c r="AN45" s="15"/>
      <c r="AO45" s="15"/>
      <c r="AP45" s="15"/>
      <c r="AQ45" s="15"/>
      <c r="AR45" s="15"/>
      <c r="AS45" s="15"/>
      <c r="AT45" s="15"/>
      <c r="AU45" s="15"/>
      <c r="AV45" s="15"/>
      <c r="AW45" s="15"/>
      <c r="AX45" s="15"/>
      <c r="AY45" s="20">
        <f t="shared" si="2"/>
        <v>0</v>
      </c>
      <c r="AZ45" s="15"/>
      <c r="BA45" s="49">
        <f>賃金!Q66*$B$3/100</f>
        <v>5.9807676668064254</v>
      </c>
      <c r="BB45" s="15">
        <f t="shared" si="16"/>
        <v>6.0156433826144893</v>
      </c>
      <c r="BC45" s="15">
        <f t="shared" si="16"/>
        <v>6.0284616375997588</v>
      </c>
      <c r="BD45" s="15">
        <f t="shared" si="16"/>
        <v>6.0207012353652036</v>
      </c>
      <c r="BE45" s="15">
        <f t="shared" si="16"/>
        <v>5.9940337296892174</v>
      </c>
      <c r="BF45" s="15">
        <f t="shared" si="16"/>
        <v>6.0831843702625532</v>
      </c>
      <c r="BG45" s="15">
        <f t="shared" si="16"/>
        <v>6.0230006519576236</v>
      </c>
      <c r="BH45" s="15">
        <f t="shared" si="15"/>
        <v>5.9494430788246122</v>
      </c>
      <c r="BI45" s="15">
        <f t="shared" si="15"/>
        <v>5.864655292602146</v>
      </c>
      <c r="BJ45" s="15">
        <f t="shared" si="15"/>
        <v>5.770801257404786</v>
      </c>
      <c r="BK45" s="15">
        <f t="shared" si="15"/>
        <v>5.6767282257685645</v>
      </c>
      <c r="BL45" s="15">
        <f t="shared" si="15"/>
        <v>5.5710134024603031</v>
      </c>
      <c r="BM45" s="15">
        <f t="shared" si="15"/>
        <v>5.4624893765517619</v>
      </c>
      <c r="BN45" s="15">
        <f t="shared" si="11"/>
        <v>5.3530501710555152</v>
      </c>
      <c r="BO45" s="15">
        <f t="shared" si="11"/>
        <v>5.2444332138449674</v>
      </c>
      <c r="BP45" s="15">
        <f t="shared" si="11"/>
        <v>5.070273950359045</v>
      </c>
      <c r="BQ45" s="15">
        <f t="shared" si="11"/>
        <v>4.9690660055180293</v>
      </c>
      <c r="BR45" s="15">
        <f t="shared" si="11"/>
        <v>4.8725364771481008</v>
      </c>
      <c r="BS45" s="15">
        <f t="shared" si="11"/>
        <v>4.7814325222848666</v>
      </c>
      <c r="BT45" s="15">
        <f t="shared" si="11"/>
        <v>4.6961721695669691</v>
      </c>
      <c r="BU45" s="15">
        <f t="shared" si="11"/>
        <v>4.7186538535138718</v>
      </c>
      <c r="BV45" s="15">
        <f t="shared" si="11"/>
        <v>4.6432154596687996</v>
      </c>
      <c r="BW45" s="15">
        <f t="shared" si="11"/>
        <v>4.5726560832771774</v>
      </c>
      <c r="BX45" s="15">
        <f t="shared" si="11"/>
        <v>4.5057005101001044</v>
      </c>
      <c r="BY45" s="15">
        <f t="shared" si="11"/>
        <v>4.4405586825121794</v>
      </c>
      <c r="BZ45" s="15">
        <f t="shared" si="11"/>
        <v>4.6449278258879101</v>
      </c>
      <c r="CA45" s="15">
        <f t="shared" si="11"/>
        <v>4.5715389480341138</v>
      </c>
      <c r="CB45" s="15">
        <f t="shared" si="11"/>
        <v>4.4907154540920677</v>
      </c>
      <c r="CC45" s="15">
        <f t="shared" si="11"/>
        <v>4.3979913695421056</v>
      </c>
      <c r="CD45" s="15">
        <f t="shared" si="18"/>
        <v>4.2881646284345916</v>
      </c>
      <c r="CE45" s="15">
        <f t="shared" si="18"/>
        <v>4.3655879571583522</v>
      </c>
      <c r="CF45" s="15">
        <f t="shared" si="18"/>
        <v>4.1945767557394742</v>
      </c>
      <c r="CG45" s="15">
        <f t="shared" si="18"/>
        <v>3.9841628365745838</v>
      </c>
      <c r="CH45" s="15">
        <f t="shared" si="18"/>
        <v>3.7253892959396877</v>
      </c>
      <c r="CI45" s="15"/>
      <c r="CJ45" s="15"/>
      <c r="CK45" s="15"/>
      <c r="CL45" s="15"/>
      <c r="CM45" s="15"/>
      <c r="CN45" s="15"/>
      <c r="CO45" s="15"/>
      <c r="CP45" s="15"/>
      <c r="CQ45" s="15"/>
      <c r="CR45" s="15"/>
      <c r="CS45" s="15"/>
      <c r="CT45" s="20">
        <f t="shared" si="6"/>
        <v>122.73835546134484</v>
      </c>
      <c r="CU45" s="15"/>
      <c r="CV45" s="49">
        <f>賃金!R66*$B$3/100</f>
        <v>10.711225356105379</v>
      </c>
      <c r="CW45" s="15">
        <f t="shared" si="19"/>
        <v>10.755199507973936</v>
      </c>
      <c r="CX45" s="15">
        <f t="shared" si="19"/>
        <v>10.740888056971729</v>
      </c>
      <c r="CY45" s="15">
        <f t="shared" si="19"/>
        <v>10.672190374142337</v>
      </c>
      <c r="CZ45" s="15">
        <f t="shared" si="19"/>
        <v>10.553771053688893</v>
      </c>
      <c r="DA45" s="15">
        <f t="shared" si="19"/>
        <v>10.622999794598373</v>
      </c>
      <c r="DB45" s="15">
        <f t="shared" si="19"/>
        <v>10.417021272641943</v>
      </c>
      <c r="DC45" s="15">
        <f t="shared" si="17"/>
        <v>10.17783942701076</v>
      </c>
      <c r="DD45" s="15">
        <f t="shared" si="17"/>
        <v>9.9119808924601127</v>
      </c>
      <c r="DE45" s="15">
        <f t="shared" si="17"/>
        <v>9.626068919929553</v>
      </c>
      <c r="DF45" s="15">
        <f t="shared" si="17"/>
        <v>9.1211533510284877</v>
      </c>
      <c r="DG45" s="15">
        <f t="shared" si="17"/>
        <v>8.8214582472470084</v>
      </c>
      <c r="DH45" s="15">
        <f t="shared" si="17"/>
        <v>8.5208092545969105</v>
      </c>
      <c r="DI45" s="15">
        <f t="shared" si="12"/>
        <v>8.2247204412648607</v>
      </c>
      <c r="DJ45" s="15">
        <f t="shared" si="12"/>
        <v>7.9381297755539801</v>
      </c>
      <c r="DK45" s="15">
        <f t="shared" si="12"/>
        <v>7.5639552570178186</v>
      </c>
      <c r="DL45" s="15">
        <f t="shared" si="12"/>
        <v>7.3115800562194462</v>
      </c>
      <c r="DM45" s="15">
        <f t="shared" si="12"/>
        <v>7.0784612198235344</v>
      </c>
      <c r="DN45" s="15">
        <f t="shared" si="12"/>
        <v>6.8658740615240363</v>
      </c>
      <c r="DO45" s="15">
        <f t="shared" si="12"/>
        <v>6.6738636853340756</v>
      </c>
      <c r="DP45" s="15">
        <f t="shared" si="12"/>
        <v>6.7193139396373995</v>
      </c>
      <c r="DQ45" s="15">
        <f t="shared" si="12"/>
        <v>6.5577637366558914</v>
      </c>
      <c r="DR45" s="15">
        <f t="shared" si="12"/>
        <v>6.4086239340218363</v>
      </c>
      <c r="DS45" s="15">
        <f t="shared" si="12"/>
        <v>6.2654872816966876</v>
      </c>
      <c r="DT45" s="15">
        <f t="shared" si="12"/>
        <v>6.1199910957388104</v>
      </c>
      <c r="DU45" s="15">
        <f t="shared" si="12"/>
        <v>6.3296621073758077</v>
      </c>
      <c r="DV45" s="15">
        <f t="shared" si="12"/>
        <v>6.1345076192187831</v>
      </c>
      <c r="DW45" s="15">
        <f t="shared" si="12"/>
        <v>5.8963022667124134</v>
      </c>
      <c r="DX45" s="15">
        <f t="shared" si="12"/>
        <v>5.5964103567685832</v>
      </c>
      <c r="DY45" s="15">
        <f t="shared" si="21"/>
        <v>5.2133939149380204</v>
      </c>
      <c r="DZ45" s="15">
        <f t="shared" si="21"/>
        <v>4.5269223022538885</v>
      </c>
      <c r="EA45" s="15">
        <f t="shared" si="21"/>
        <v>3.9273593271600542</v>
      </c>
      <c r="EB45" s="15"/>
      <c r="EC45" s="15"/>
      <c r="ED45" s="15"/>
      <c r="EE45" s="15"/>
      <c r="EF45" s="15"/>
      <c r="EN45" s="20">
        <f t="shared" si="8"/>
        <v>177.3508713604364</v>
      </c>
      <c r="EO45" s="29">
        <f t="shared" si="3"/>
        <v>11327.107620952811</v>
      </c>
      <c r="EQ45" s="13">
        <f t="shared" si="9"/>
        <v>-5616.3702649999996</v>
      </c>
      <c r="ER45" s="20">
        <f t="shared" si="4"/>
        <v>5710.7373559528114</v>
      </c>
      <c r="ES45" s="13">
        <f t="shared" si="0"/>
        <v>2640.6007673537397</v>
      </c>
    </row>
    <row r="46" spans="1:149">
      <c r="A46" s="18">
        <v>2058</v>
      </c>
      <c r="C46" s="13">
        <v>55</v>
      </c>
      <c r="D46" s="49">
        <f>賃金!P67*$B$3/100</f>
        <v>4.9873594951507387</v>
      </c>
      <c r="E46" s="15">
        <f t="shared" si="14"/>
        <v>5.3594659874415473</v>
      </c>
      <c r="F46" s="15">
        <f t="shared" si="14"/>
        <v>5.393110812031523</v>
      </c>
      <c r="G46" s="15">
        <f t="shared" si="14"/>
        <v>5.4089244441858577</v>
      </c>
      <c r="H46" s="15">
        <f t="shared" si="14"/>
        <v>5.4085552853062859</v>
      </c>
      <c r="I46" s="15">
        <f t="shared" si="14"/>
        <v>5.3936112940271093</v>
      </c>
      <c r="J46" s="15">
        <f t="shared" si="14"/>
        <v>5.4854933888591599</v>
      </c>
      <c r="K46" s="15">
        <f t="shared" si="14"/>
        <v>5.4451569486237021</v>
      </c>
      <c r="L46" s="15">
        <f t="shared" si="13"/>
        <v>5.3945552689561609</v>
      </c>
      <c r="M46" s="15">
        <f t="shared" si="13"/>
        <v>5.3351184109991072</v>
      </c>
      <c r="N46" s="15">
        <f t="shared" si="13"/>
        <v>5.2682108768645071</v>
      </c>
      <c r="O46" s="15">
        <f t="shared" si="13"/>
        <v>5.1617689898874746</v>
      </c>
      <c r="P46" s="15">
        <f t="shared" si="13"/>
        <v>5.084228265213639</v>
      </c>
      <c r="Q46" s="15">
        <f t="shared" si="13"/>
        <v>5.0028931118898878</v>
      </c>
      <c r="R46" s="15">
        <f t="shared" si="13"/>
        <v>4.918810603220436</v>
      </c>
      <c r="S46" s="15">
        <f t="shared" si="13"/>
        <v>4.8329386169002131</v>
      </c>
      <c r="T46" s="15">
        <f t="shared" si="13"/>
        <v>4.6834125507067315</v>
      </c>
      <c r="U46" s="15">
        <f t="shared" si="10"/>
        <v>4.5976037047241398</v>
      </c>
      <c r="V46" s="15">
        <f t="shared" si="10"/>
        <v>4.5122891056357979</v>
      </c>
      <c r="W46" s="15">
        <f t="shared" si="10"/>
        <v>4.4280144250456042</v>
      </c>
      <c r="X46" s="15">
        <f t="shared" si="10"/>
        <v>4.3452135782530936</v>
      </c>
      <c r="Y46" s="15">
        <f t="shared" si="10"/>
        <v>4.2624055718904232</v>
      </c>
      <c r="Z46" s="15">
        <f t="shared" si="10"/>
        <v>4.1834167009801009</v>
      </c>
      <c r="AA46" s="15">
        <f t="shared" si="10"/>
        <v>4.1064845250352002</v>
      </c>
      <c r="AB46" s="15">
        <f t="shared" si="10"/>
        <v>4.031548480551856</v>
      </c>
      <c r="AC46" s="15">
        <f t="shared" si="10"/>
        <v>3.9584125652969919</v>
      </c>
      <c r="AD46" s="15">
        <f t="shared" si="10"/>
        <v>4.1266476401024628</v>
      </c>
      <c r="AE46" s="15">
        <f t="shared" si="10"/>
        <v>4.0515952411261464</v>
      </c>
      <c r="AF46" s="15">
        <f t="shared" si="10"/>
        <v>3.9769166021219395</v>
      </c>
      <c r="AG46" s="15">
        <f t="shared" si="10"/>
        <v>3.9017780397580206</v>
      </c>
      <c r="AH46" s="15">
        <f t="shared" si="10"/>
        <v>3.8251768778358377</v>
      </c>
      <c r="AI46" s="15">
        <f t="shared" si="10"/>
        <v>4.1192231307511946</v>
      </c>
      <c r="AJ46" s="15">
        <f t="shared" si="10"/>
        <v>4.0276930598885174</v>
      </c>
      <c r="AK46" s="15">
        <f t="shared" si="20"/>
        <v>3.930076448877025</v>
      </c>
      <c r="AL46" s="15">
        <f t="shared" si="20"/>
        <v>3.824471961173133</v>
      </c>
      <c r="AM46" s="15">
        <f t="shared" si="20"/>
        <v>3.708764722152424</v>
      </c>
      <c r="AN46" s="15">
        <f t="shared" si="20"/>
        <v>3.1394351669941063</v>
      </c>
      <c r="AO46" s="15"/>
      <c r="AP46" s="15"/>
      <c r="AQ46" s="15"/>
      <c r="AR46" s="15"/>
      <c r="AS46" s="15"/>
      <c r="AT46" s="15"/>
      <c r="AU46" s="15"/>
      <c r="AV46" s="15"/>
      <c r="AW46" s="15"/>
      <c r="AX46" s="15"/>
      <c r="AY46" s="20">
        <f t="shared" si="2"/>
        <v>0</v>
      </c>
      <c r="AZ46" s="15"/>
      <c r="BA46" s="49">
        <f>賃金!Q67*$B$3/100</f>
        <v>5.449616986244191</v>
      </c>
      <c r="BB46" s="15">
        <f t="shared" si="16"/>
        <v>5.9807676668064254</v>
      </c>
      <c r="BC46" s="15">
        <f t="shared" si="16"/>
        <v>6.0156433826144893</v>
      </c>
      <c r="BD46" s="15">
        <f t="shared" si="16"/>
        <v>6.0284616375997588</v>
      </c>
      <c r="BE46" s="15">
        <f t="shared" si="16"/>
        <v>6.0207012353652036</v>
      </c>
      <c r="BF46" s="15">
        <f t="shared" si="16"/>
        <v>5.9940337296892174</v>
      </c>
      <c r="BG46" s="15">
        <f t="shared" si="16"/>
        <v>6.0831843702625532</v>
      </c>
      <c r="BH46" s="15">
        <f t="shared" si="15"/>
        <v>6.0230006519576236</v>
      </c>
      <c r="BI46" s="15">
        <f t="shared" si="15"/>
        <v>5.9494430788246122</v>
      </c>
      <c r="BJ46" s="15">
        <f t="shared" si="15"/>
        <v>5.864655292602146</v>
      </c>
      <c r="BK46" s="15">
        <f t="shared" si="15"/>
        <v>5.770801257404786</v>
      </c>
      <c r="BL46" s="15">
        <f t="shared" si="15"/>
        <v>5.6767282257685645</v>
      </c>
      <c r="BM46" s="15">
        <f t="shared" si="15"/>
        <v>5.5710134024603031</v>
      </c>
      <c r="BN46" s="15">
        <f t="shared" si="11"/>
        <v>5.4624893765517619</v>
      </c>
      <c r="BO46" s="15">
        <f t="shared" si="11"/>
        <v>5.3530501710555152</v>
      </c>
      <c r="BP46" s="15">
        <f t="shared" si="11"/>
        <v>5.2444332138449674</v>
      </c>
      <c r="BQ46" s="15">
        <f t="shared" si="11"/>
        <v>5.070273950359045</v>
      </c>
      <c r="BR46" s="15">
        <f t="shared" si="11"/>
        <v>4.9690660055180293</v>
      </c>
      <c r="BS46" s="15">
        <f t="shared" si="11"/>
        <v>4.8725364771481008</v>
      </c>
      <c r="BT46" s="15">
        <f t="shared" si="11"/>
        <v>4.7814325222848666</v>
      </c>
      <c r="BU46" s="15">
        <f t="shared" si="11"/>
        <v>4.6961721695669691</v>
      </c>
      <c r="BV46" s="15">
        <f t="shared" si="11"/>
        <v>4.7186538535138718</v>
      </c>
      <c r="BW46" s="15">
        <f t="shared" si="11"/>
        <v>4.6432154596687996</v>
      </c>
      <c r="BX46" s="15">
        <f t="shared" si="11"/>
        <v>4.5726560832771774</v>
      </c>
      <c r="BY46" s="15">
        <f t="shared" si="11"/>
        <v>4.5057005101001044</v>
      </c>
      <c r="BZ46" s="15">
        <f t="shared" si="11"/>
        <v>4.4405586825121794</v>
      </c>
      <c r="CA46" s="15">
        <f t="shared" si="11"/>
        <v>4.6449278258879101</v>
      </c>
      <c r="CB46" s="15">
        <f t="shared" si="11"/>
        <v>4.5715389480341138</v>
      </c>
      <c r="CC46" s="15">
        <f t="shared" si="11"/>
        <v>4.4907154540920677</v>
      </c>
      <c r="CD46" s="15">
        <f t="shared" si="18"/>
        <v>4.3979913695421056</v>
      </c>
      <c r="CE46" s="15">
        <f t="shared" si="18"/>
        <v>4.2881646284345916</v>
      </c>
      <c r="CF46" s="15">
        <f t="shared" si="18"/>
        <v>4.3655879571583522</v>
      </c>
      <c r="CG46" s="15">
        <f t="shared" si="18"/>
        <v>4.1945767557394742</v>
      </c>
      <c r="CH46" s="15">
        <f t="shared" si="18"/>
        <v>3.9841628365745838</v>
      </c>
      <c r="CI46" s="15">
        <f t="shared" si="18"/>
        <v>3.7253892959396877</v>
      </c>
      <c r="CJ46" s="15"/>
      <c r="CK46" s="15"/>
      <c r="CL46" s="15"/>
      <c r="CM46" s="15"/>
      <c r="CN46" s="15"/>
      <c r="CO46" s="15"/>
      <c r="CP46" s="15"/>
      <c r="CQ46" s="15"/>
      <c r="CR46" s="15"/>
      <c r="CS46" s="15"/>
      <c r="CT46" s="20">
        <f t="shared" si="6"/>
        <v>127.13421969644756</v>
      </c>
      <c r="CU46" s="15"/>
      <c r="CV46" s="49">
        <f>賃金!R67*$B$3/100</f>
        <v>10.217888539148644</v>
      </c>
      <c r="CW46" s="15">
        <f t="shared" si="19"/>
        <v>10.711225356105379</v>
      </c>
      <c r="CX46" s="15">
        <f t="shared" si="19"/>
        <v>10.755199507973936</v>
      </c>
      <c r="CY46" s="15">
        <f t="shared" si="19"/>
        <v>10.740888056971729</v>
      </c>
      <c r="CZ46" s="15">
        <f t="shared" si="19"/>
        <v>10.672190374142337</v>
      </c>
      <c r="DA46" s="15">
        <f t="shared" si="19"/>
        <v>10.553771053688893</v>
      </c>
      <c r="DB46" s="15">
        <f t="shared" si="19"/>
        <v>10.622999794598373</v>
      </c>
      <c r="DC46" s="15">
        <f t="shared" si="17"/>
        <v>10.417021272641943</v>
      </c>
      <c r="DD46" s="15">
        <f t="shared" si="17"/>
        <v>10.17783942701076</v>
      </c>
      <c r="DE46" s="15">
        <f t="shared" si="17"/>
        <v>9.9119808924601127</v>
      </c>
      <c r="DF46" s="15">
        <f t="shared" si="17"/>
        <v>9.626068919929553</v>
      </c>
      <c r="DG46" s="15">
        <f t="shared" si="17"/>
        <v>9.1211533510284877</v>
      </c>
      <c r="DH46" s="15">
        <f t="shared" si="17"/>
        <v>8.8214582472470084</v>
      </c>
      <c r="DI46" s="15">
        <f t="shared" si="12"/>
        <v>8.5208092545969105</v>
      </c>
      <c r="DJ46" s="15">
        <f t="shared" si="12"/>
        <v>8.2247204412648607</v>
      </c>
      <c r="DK46" s="15">
        <f t="shared" si="12"/>
        <v>7.9381297755539801</v>
      </c>
      <c r="DL46" s="15">
        <f t="shared" si="12"/>
        <v>7.5639552570178186</v>
      </c>
      <c r="DM46" s="15">
        <f t="shared" si="12"/>
        <v>7.3115800562194462</v>
      </c>
      <c r="DN46" s="15">
        <f t="shared" si="12"/>
        <v>7.0784612198235344</v>
      </c>
      <c r="DO46" s="15">
        <f t="shared" si="12"/>
        <v>6.8658740615240363</v>
      </c>
      <c r="DP46" s="15">
        <f t="shared" si="12"/>
        <v>6.6738636853340756</v>
      </c>
      <c r="DQ46" s="15">
        <f t="shared" si="12"/>
        <v>6.7193139396373995</v>
      </c>
      <c r="DR46" s="15">
        <f t="shared" si="12"/>
        <v>6.5577637366558914</v>
      </c>
      <c r="DS46" s="15">
        <f t="shared" si="12"/>
        <v>6.4086239340218363</v>
      </c>
      <c r="DT46" s="15">
        <f t="shared" si="12"/>
        <v>6.2654872816966876</v>
      </c>
      <c r="DU46" s="15">
        <f t="shared" si="12"/>
        <v>6.1199910957388104</v>
      </c>
      <c r="DV46" s="15">
        <f t="shared" si="12"/>
        <v>6.3296621073758077</v>
      </c>
      <c r="DW46" s="15">
        <f t="shared" si="12"/>
        <v>6.1345076192187831</v>
      </c>
      <c r="DX46" s="15">
        <f t="shared" si="12"/>
        <v>5.8963022667124134</v>
      </c>
      <c r="DY46" s="15">
        <f t="shared" si="21"/>
        <v>5.5964103567685832</v>
      </c>
      <c r="DZ46" s="15">
        <f t="shared" si="21"/>
        <v>5.2133939149380204</v>
      </c>
      <c r="EA46" s="15">
        <f t="shared" si="21"/>
        <v>4.5269223022538885</v>
      </c>
      <c r="EB46" s="15">
        <f t="shared" si="21"/>
        <v>3.9273593271600542</v>
      </c>
      <c r="EC46" s="15"/>
      <c r="ED46" s="15"/>
      <c r="EE46" s="15"/>
      <c r="EF46" s="15"/>
      <c r="EN46" s="20">
        <f t="shared" si="8"/>
        <v>185.22362199717386</v>
      </c>
      <c r="EO46" s="29">
        <f t="shared" si="3"/>
        <v>11824.204591261408</v>
      </c>
      <c r="EQ46" s="13">
        <f t="shared" si="9"/>
        <v>-5616.3702649999996</v>
      </c>
      <c r="ER46" s="20">
        <f t="shared" si="4"/>
        <v>6207.8343262614089</v>
      </c>
      <c r="ES46" s="13">
        <f t="shared" si="0"/>
        <v>2809.6059505401818</v>
      </c>
    </row>
    <row r="47" spans="1:149">
      <c r="A47" s="18">
        <v>2059</v>
      </c>
      <c r="C47" s="13">
        <v>56</v>
      </c>
      <c r="D47" s="49">
        <f>賃金!P68*$B$3/100</f>
        <v>4.9174403876608688</v>
      </c>
      <c r="E47" s="15">
        <f t="shared" si="14"/>
        <v>4.9873594951507387</v>
      </c>
      <c r="F47" s="15">
        <f t="shared" si="14"/>
        <v>5.3594659874415473</v>
      </c>
      <c r="G47" s="15">
        <f t="shared" si="14"/>
        <v>5.393110812031523</v>
      </c>
      <c r="H47" s="15">
        <f t="shared" si="14"/>
        <v>5.4089244441858577</v>
      </c>
      <c r="I47" s="15">
        <f t="shared" si="14"/>
        <v>5.4085552853062859</v>
      </c>
      <c r="J47" s="15">
        <f t="shared" si="14"/>
        <v>5.3936112940271093</v>
      </c>
      <c r="K47" s="15">
        <f t="shared" si="14"/>
        <v>5.4854933888591599</v>
      </c>
      <c r="L47" s="15">
        <f t="shared" si="13"/>
        <v>5.4451569486237021</v>
      </c>
      <c r="M47" s="15">
        <f t="shared" si="13"/>
        <v>5.3945552689561609</v>
      </c>
      <c r="N47" s="15">
        <f t="shared" si="13"/>
        <v>5.3351184109991072</v>
      </c>
      <c r="O47" s="15">
        <f t="shared" si="13"/>
        <v>5.2682108768645071</v>
      </c>
      <c r="P47" s="15">
        <f t="shared" si="13"/>
        <v>5.1617689898874746</v>
      </c>
      <c r="Q47" s="15">
        <f t="shared" si="13"/>
        <v>5.084228265213639</v>
      </c>
      <c r="R47" s="15">
        <f t="shared" si="13"/>
        <v>5.0028931118898878</v>
      </c>
      <c r="S47" s="15">
        <f t="shared" si="13"/>
        <v>4.918810603220436</v>
      </c>
      <c r="T47" s="15">
        <f t="shared" si="13"/>
        <v>4.8329386169002131</v>
      </c>
      <c r="U47" s="15">
        <f t="shared" si="10"/>
        <v>4.6834125507067315</v>
      </c>
      <c r="V47" s="15">
        <f t="shared" si="10"/>
        <v>4.5976037047241398</v>
      </c>
      <c r="W47" s="15">
        <f t="shared" si="10"/>
        <v>4.5122891056357979</v>
      </c>
      <c r="X47" s="15">
        <f t="shared" si="10"/>
        <v>4.4280144250456042</v>
      </c>
      <c r="Y47" s="15">
        <f t="shared" si="10"/>
        <v>4.3452135782530936</v>
      </c>
      <c r="Z47" s="15">
        <f t="shared" si="10"/>
        <v>4.2624055718904232</v>
      </c>
      <c r="AA47" s="15">
        <f t="shared" si="10"/>
        <v>4.1834167009801009</v>
      </c>
      <c r="AB47" s="15">
        <f t="shared" si="10"/>
        <v>4.1064845250352002</v>
      </c>
      <c r="AC47" s="15">
        <f t="shared" si="10"/>
        <v>4.031548480551856</v>
      </c>
      <c r="AD47" s="15">
        <f t="shared" si="10"/>
        <v>3.9584125652969919</v>
      </c>
      <c r="AE47" s="15">
        <f t="shared" si="10"/>
        <v>4.1266476401024628</v>
      </c>
      <c r="AF47" s="15">
        <f t="shared" si="10"/>
        <v>4.0515952411261464</v>
      </c>
      <c r="AG47" s="15">
        <f t="shared" si="10"/>
        <v>3.9769166021219395</v>
      </c>
      <c r="AH47" s="15">
        <f t="shared" si="10"/>
        <v>3.9017780397580206</v>
      </c>
      <c r="AI47" s="15">
        <f t="shared" si="10"/>
        <v>3.8251768778358377</v>
      </c>
      <c r="AJ47" s="15">
        <f t="shared" si="10"/>
        <v>4.1192231307511946</v>
      </c>
      <c r="AK47" s="15">
        <f t="shared" si="20"/>
        <v>4.0276930598885174</v>
      </c>
      <c r="AL47" s="15">
        <f t="shared" si="20"/>
        <v>3.930076448877025</v>
      </c>
      <c r="AM47" s="15">
        <f t="shared" si="20"/>
        <v>3.824471961173133</v>
      </c>
      <c r="AN47" s="15">
        <f t="shared" si="20"/>
        <v>3.708764722152424</v>
      </c>
      <c r="AO47" s="15">
        <f t="shared" si="20"/>
        <v>3.1394351669941063</v>
      </c>
      <c r="AP47" s="15"/>
      <c r="AQ47" s="15"/>
      <c r="AR47" s="15"/>
      <c r="AS47" s="15"/>
      <c r="AT47" s="15"/>
      <c r="AU47" s="15"/>
      <c r="AV47" s="15"/>
      <c r="AW47" s="15"/>
      <c r="AX47" s="15"/>
      <c r="AY47" s="20">
        <f t="shared" si="2"/>
        <v>0</v>
      </c>
      <c r="AZ47" s="15"/>
      <c r="BA47" s="49">
        <f>賃金!Q68*$B$3/100</f>
        <v>5.3737207573448362</v>
      </c>
      <c r="BB47" s="15">
        <f t="shared" si="16"/>
        <v>5.449616986244191</v>
      </c>
      <c r="BC47" s="15">
        <f t="shared" si="16"/>
        <v>5.9807676668064254</v>
      </c>
      <c r="BD47" s="15">
        <f t="shared" si="16"/>
        <v>6.0156433826144893</v>
      </c>
      <c r="BE47" s="15">
        <f t="shared" si="16"/>
        <v>6.0284616375997588</v>
      </c>
      <c r="BF47" s="15">
        <f t="shared" si="16"/>
        <v>6.0207012353652036</v>
      </c>
      <c r="BG47" s="15">
        <f t="shared" si="16"/>
        <v>5.9940337296892174</v>
      </c>
      <c r="BH47" s="15">
        <f t="shared" si="15"/>
        <v>6.0831843702625532</v>
      </c>
      <c r="BI47" s="15">
        <f t="shared" si="15"/>
        <v>6.0230006519576236</v>
      </c>
      <c r="BJ47" s="15">
        <f t="shared" si="15"/>
        <v>5.9494430788246122</v>
      </c>
      <c r="BK47" s="15">
        <f t="shared" si="15"/>
        <v>5.864655292602146</v>
      </c>
      <c r="BL47" s="15">
        <f t="shared" si="15"/>
        <v>5.770801257404786</v>
      </c>
      <c r="BM47" s="15">
        <f t="shared" si="15"/>
        <v>5.6767282257685645</v>
      </c>
      <c r="BN47" s="15">
        <f t="shared" si="11"/>
        <v>5.5710134024603031</v>
      </c>
      <c r="BO47" s="15">
        <f t="shared" si="11"/>
        <v>5.4624893765517619</v>
      </c>
      <c r="BP47" s="15">
        <f t="shared" si="11"/>
        <v>5.3530501710555152</v>
      </c>
      <c r="BQ47" s="15">
        <f t="shared" si="11"/>
        <v>5.2444332138449674</v>
      </c>
      <c r="BR47" s="15">
        <f t="shared" si="11"/>
        <v>5.070273950359045</v>
      </c>
      <c r="BS47" s="15">
        <f t="shared" si="11"/>
        <v>4.9690660055180293</v>
      </c>
      <c r="BT47" s="15">
        <f t="shared" si="11"/>
        <v>4.8725364771481008</v>
      </c>
      <c r="BU47" s="15">
        <f t="shared" si="11"/>
        <v>4.7814325222848666</v>
      </c>
      <c r="BV47" s="15">
        <f t="shared" si="11"/>
        <v>4.6961721695669691</v>
      </c>
      <c r="BW47" s="15">
        <f t="shared" si="11"/>
        <v>4.7186538535138718</v>
      </c>
      <c r="BX47" s="15">
        <f t="shared" si="11"/>
        <v>4.6432154596687996</v>
      </c>
      <c r="BY47" s="15">
        <f t="shared" si="11"/>
        <v>4.5726560832771774</v>
      </c>
      <c r="BZ47" s="15">
        <f t="shared" si="11"/>
        <v>4.5057005101001044</v>
      </c>
      <c r="CA47" s="15">
        <f t="shared" si="11"/>
        <v>4.4405586825121794</v>
      </c>
      <c r="CB47" s="15">
        <f t="shared" si="11"/>
        <v>4.6449278258879101</v>
      </c>
      <c r="CC47" s="15">
        <f t="shared" si="11"/>
        <v>4.5715389480341138</v>
      </c>
      <c r="CD47" s="15">
        <f t="shared" si="18"/>
        <v>4.4907154540920677</v>
      </c>
      <c r="CE47" s="15">
        <f t="shared" si="18"/>
        <v>4.3979913695421056</v>
      </c>
      <c r="CF47" s="15">
        <f t="shared" si="18"/>
        <v>4.2881646284345916</v>
      </c>
      <c r="CG47" s="15">
        <f t="shared" si="18"/>
        <v>4.3655879571583522</v>
      </c>
      <c r="CH47" s="15">
        <f t="shared" si="18"/>
        <v>4.1945767557394742</v>
      </c>
      <c r="CI47" s="15">
        <f t="shared" si="18"/>
        <v>3.9841628365745838</v>
      </c>
      <c r="CJ47" s="15">
        <f t="shared" si="18"/>
        <v>3.7253892959396877</v>
      </c>
      <c r="CK47" s="15"/>
      <c r="CL47" s="15"/>
      <c r="CM47" s="15"/>
      <c r="CN47" s="15"/>
      <c r="CO47" s="15"/>
      <c r="CP47" s="15"/>
      <c r="CQ47" s="15"/>
      <c r="CR47" s="15"/>
      <c r="CS47" s="15"/>
      <c r="CT47" s="20">
        <f t="shared" si="6"/>
        <v>131.13968818133705</v>
      </c>
      <c r="CU47" s="15"/>
      <c r="CV47" s="49">
        <f>賃金!R68*$B$3/100</f>
        <v>10.055542603582213</v>
      </c>
      <c r="CW47" s="15">
        <f t="shared" si="19"/>
        <v>10.217888539148644</v>
      </c>
      <c r="CX47" s="15">
        <f t="shared" si="19"/>
        <v>10.711225356105379</v>
      </c>
      <c r="CY47" s="15">
        <f t="shared" si="19"/>
        <v>10.755199507973936</v>
      </c>
      <c r="CZ47" s="15">
        <f t="shared" si="19"/>
        <v>10.740888056971729</v>
      </c>
      <c r="DA47" s="15">
        <f t="shared" si="19"/>
        <v>10.672190374142337</v>
      </c>
      <c r="DB47" s="15">
        <f t="shared" si="19"/>
        <v>10.553771053688893</v>
      </c>
      <c r="DC47" s="15">
        <f t="shared" si="17"/>
        <v>10.622999794598373</v>
      </c>
      <c r="DD47" s="15">
        <f t="shared" si="17"/>
        <v>10.417021272641943</v>
      </c>
      <c r="DE47" s="15">
        <f t="shared" si="17"/>
        <v>10.17783942701076</v>
      </c>
      <c r="DF47" s="15">
        <f t="shared" si="17"/>
        <v>9.9119808924601127</v>
      </c>
      <c r="DG47" s="15">
        <f t="shared" si="17"/>
        <v>9.626068919929553</v>
      </c>
      <c r="DH47" s="15">
        <f t="shared" si="17"/>
        <v>9.1211533510284877</v>
      </c>
      <c r="DI47" s="15">
        <f t="shared" si="12"/>
        <v>8.8214582472470084</v>
      </c>
      <c r="DJ47" s="15">
        <f t="shared" si="12"/>
        <v>8.5208092545969105</v>
      </c>
      <c r="DK47" s="15">
        <f t="shared" si="12"/>
        <v>8.2247204412648607</v>
      </c>
      <c r="DL47" s="15">
        <f t="shared" si="12"/>
        <v>7.9381297755539801</v>
      </c>
      <c r="DM47" s="15">
        <f t="shared" si="12"/>
        <v>7.5639552570178186</v>
      </c>
      <c r="DN47" s="15">
        <f t="shared" si="12"/>
        <v>7.3115800562194462</v>
      </c>
      <c r="DO47" s="15">
        <f t="shared" si="12"/>
        <v>7.0784612198235344</v>
      </c>
      <c r="DP47" s="15">
        <f t="shared" si="12"/>
        <v>6.8658740615240363</v>
      </c>
      <c r="DQ47" s="15">
        <f t="shared" si="12"/>
        <v>6.6738636853340756</v>
      </c>
      <c r="DR47" s="15">
        <f t="shared" si="12"/>
        <v>6.7193139396373995</v>
      </c>
      <c r="DS47" s="15">
        <f t="shared" si="12"/>
        <v>6.5577637366558914</v>
      </c>
      <c r="DT47" s="15">
        <f t="shared" si="12"/>
        <v>6.4086239340218363</v>
      </c>
      <c r="DU47" s="15">
        <f t="shared" si="12"/>
        <v>6.2654872816966876</v>
      </c>
      <c r="DV47" s="15">
        <f t="shared" si="12"/>
        <v>6.1199910957388104</v>
      </c>
      <c r="DW47" s="15">
        <f t="shared" si="12"/>
        <v>6.3296621073758077</v>
      </c>
      <c r="DX47" s="15">
        <f t="shared" si="12"/>
        <v>6.1345076192187831</v>
      </c>
      <c r="DY47" s="15">
        <f t="shared" si="21"/>
        <v>5.8963022667124134</v>
      </c>
      <c r="DZ47" s="15">
        <f t="shared" si="21"/>
        <v>5.5964103567685832</v>
      </c>
      <c r="EA47" s="15">
        <f t="shared" si="21"/>
        <v>5.2133939149380204</v>
      </c>
      <c r="EB47" s="15">
        <f t="shared" si="21"/>
        <v>4.5269223022538885</v>
      </c>
      <c r="EC47" s="15">
        <f t="shared" si="21"/>
        <v>3.9273593271600542</v>
      </c>
      <c r="ED47" s="15"/>
      <c r="EE47" s="15"/>
      <c r="EF47" s="15"/>
      <c r="EN47" s="20">
        <f t="shared" si="8"/>
        <v>192.73377007344808</v>
      </c>
      <c r="EO47" s="29">
        <f t="shared" si="3"/>
        <v>12297.384580016133</v>
      </c>
      <c r="EQ47" s="13">
        <f t="shared" si="9"/>
        <v>-5616.3702649999996</v>
      </c>
      <c r="ER47" s="20">
        <f t="shared" si="4"/>
        <v>6681.014315016133</v>
      </c>
      <c r="ES47" s="13">
        <f t="shared" si="0"/>
        <v>2959.6641776302263</v>
      </c>
    </row>
    <row r="48" spans="1:149">
      <c r="A48" s="18">
        <v>2060</v>
      </c>
      <c r="C48" s="13">
        <v>57</v>
      </c>
      <c r="D48" s="49">
        <f>賃金!P69*$B$3/100</f>
        <v>4.8259303551241111</v>
      </c>
      <c r="E48" s="15">
        <f t="shared" si="14"/>
        <v>4.9174403876608688</v>
      </c>
      <c r="F48" s="15">
        <f t="shared" si="14"/>
        <v>4.9873594951507387</v>
      </c>
      <c r="G48" s="15">
        <f t="shared" si="14"/>
        <v>5.3594659874415473</v>
      </c>
      <c r="H48" s="15">
        <f t="shared" si="14"/>
        <v>5.393110812031523</v>
      </c>
      <c r="I48" s="15">
        <f t="shared" si="14"/>
        <v>5.4089244441858577</v>
      </c>
      <c r="J48" s="15">
        <f t="shared" si="14"/>
        <v>5.4085552853062859</v>
      </c>
      <c r="K48" s="15">
        <f t="shared" si="14"/>
        <v>5.3936112940271093</v>
      </c>
      <c r="L48" s="15">
        <f t="shared" si="13"/>
        <v>5.4854933888591599</v>
      </c>
      <c r="M48" s="15">
        <f t="shared" si="13"/>
        <v>5.4451569486237021</v>
      </c>
      <c r="N48" s="15">
        <f t="shared" si="13"/>
        <v>5.3945552689561609</v>
      </c>
      <c r="O48" s="15">
        <f t="shared" si="13"/>
        <v>5.3351184109991072</v>
      </c>
      <c r="P48" s="15">
        <f t="shared" si="13"/>
        <v>5.2682108768645071</v>
      </c>
      <c r="Q48" s="15">
        <f t="shared" si="13"/>
        <v>5.1617689898874746</v>
      </c>
      <c r="R48" s="15">
        <f t="shared" si="13"/>
        <v>5.084228265213639</v>
      </c>
      <c r="S48" s="15">
        <f t="shared" si="13"/>
        <v>5.0028931118898878</v>
      </c>
      <c r="T48" s="15">
        <f t="shared" si="13"/>
        <v>4.918810603220436</v>
      </c>
      <c r="U48" s="15">
        <f t="shared" si="10"/>
        <v>4.8329386169002131</v>
      </c>
      <c r="V48" s="15">
        <f t="shared" si="10"/>
        <v>4.6834125507067315</v>
      </c>
      <c r="W48" s="15">
        <f t="shared" si="10"/>
        <v>4.5976037047241398</v>
      </c>
      <c r="X48" s="15">
        <f t="shared" si="10"/>
        <v>4.5122891056357979</v>
      </c>
      <c r="Y48" s="15">
        <f t="shared" si="10"/>
        <v>4.4280144250456042</v>
      </c>
      <c r="Z48" s="15">
        <f t="shared" si="10"/>
        <v>4.3452135782530936</v>
      </c>
      <c r="AA48" s="15">
        <f t="shared" si="10"/>
        <v>4.2624055718904232</v>
      </c>
      <c r="AB48" s="15">
        <f t="shared" si="10"/>
        <v>4.1834167009801009</v>
      </c>
      <c r="AC48" s="15">
        <f t="shared" si="10"/>
        <v>4.1064845250352002</v>
      </c>
      <c r="AD48" s="15">
        <f t="shared" si="10"/>
        <v>4.031548480551856</v>
      </c>
      <c r="AE48" s="15">
        <f t="shared" si="10"/>
        <v>3.9584125652969919</v>
      </c>
      <c r="AF48" s="15">
        <f t="shared" si="10"/>
        <v>4.1266476401024628</v>
      </c>
      <c r="AG48" s="15">
        <f t="shared" si="10"/>
        <v>4.0515952411261464</v>
      </c>
      <c r="AH48" s="15">
        <f t="shared" si="10"/>
        <v>3.9769166021219395</v>
      </c>
      <c r="AI48" s="15">
        <f t="shared" si="10"/>
        <v>3.9017780397580206</v>
      </c>
      <c r="AJ48" s="15">
        <f t="shared" si="10"/>
        <v>3.8251768778358377</v>
      </c>
      <c r="AK48" s="15">
        <f t="shared" si="20"/>
        <v>4.1192231307511946</v>
      </c>
      <c r="AL48" s="15">
        <f t="shared" si="20"/>
        <v>4.0276930598885174</v>
      </c>
      <c r="AM48" s="15">
        <f t="shared" si="20"/>
        <v>3.930076448877025</v>
      </c>
      <c r="AN48" s="15">
        <f t="shared" si="20"/>
        <v>3.824471961173133</v>
      </c>
      <c r="AO48" s="15">
        <f t="shared" si="20"/>
        <v>3.708764722152424</v>
      </c>
      <c r="AP48" s="15">
        <f t="shared" si="20"/>
        <v>3.1394351669941063</v>
      </c>
      <c r="AQ48" s="15"/>
      <c r="AR48" s="15"/>
      <c r="AS48" s="15"/>
      <c r="AT48" s="15"/>
      <c r="AU48" s="15"/>
      <c r="AV48" s="15"/>
      <c r="AW48" s="15"/>
      <c r="AX48" s="15"/>
      <c r="AY48" s="20">
        <f t="shared" si="2"/>
        <v>0</v>
      </c>
      <c r="AZ48" s="15"/>
      <c r="BA48" s="49">
        <f>賃金!Q69*$B$3/100</f>
        <v>5.2748286844031353</v>
      </c>
      <c r="BB48" s="15">
        <f t="shared" si="16"/>
        <v>5.3737207573448362</v>
      </c>
      <c r="BC48" s="15">
        <f t="shared" si="16"/>
        <v>5.449616986244191</v>
      </c>
      <c r="BD48" s="15">
        <f t="shared" si="16"/>
        <v>5.9807676668064254</v>
      </c>
      <c r="BE48" s="15">
        <f t="shared" si="16"/>
        <v>6.0156433826144893</v>
      </c>
      <c r="BF48" s="15">
        <f t="shared" si="16"/>
        <v>6.0284616375997588</v>
      </c>
      <c r="BG48" s="15">
        <f t="shared" si="16"/>
        <v>6.0207012353652036</v>
      </c>
      <c r="BH48" s="15">
        <f t="shared" si="15"/>
        <v>5.9940337296892174</v>
      </c>
      <c r="BI48" s="15">
        <f t="shared" si="15"/>
        <v>6.0831843702625532</v>
      </c>
      <c r="BJ48" s="15">
        <f t="shared" si="15"/>
        <v>6.0230006519576236</v>
      </c>
      <c r="BK48" s="15">
        <f t="shared" si="15"/>
        <v>5.9494430788246122</v>
      </c>
      <c r="BL48" s="15">
        <f t="shared" si="15"/>
        <v>5.864655292602146</v>
      </c>
      <c r="BM48" s="15">
        <f t="shared" si="15"/>
        <v>5.770801257404786</v>
      </c>
      <c r="BN48" s="15">
        <f t="shared" si="11"/>
        <v>5.6767282257685645</v>
      </c>
      <c r="BO48" s="15">
        <f t="shared" si="11"/>
        <v>5.5710134024603031</v>
      </c>
      <c r="BP48" s="15">
        <f t="shared" si="11"/>
        <v>5.4624893765517619</v>
      </c>
      <c r="BQ48" s="15">
        <f t="shared" si="11"/>
        <v>5.3530501710555152</v>
      </c>
      <c r="BR48" s="15">
        <f t="shared" si="11"/>
        <v>5.2444332138449674</v>
      </c>
      <c r="BS48" s="15">
        <f t="shared" si="11"/>
        <v>5.070273950359045</v>
      </c>
      <c r="BT48" s="15">
        <f t="shared" si="11"/>
        <v>4.9690660055180293</v>
      </c>
      <c r="BU48" s="15">
        <f t="shared" si="11"/>
        <v>4.8725364771481008</v>
      </c>
      <c r="BV48" s="15">
        <f t="shared" si="11"/>
        <v>4.7814325222848666</v>
      </c>
      <c r="BW48" s="15">
        <f t="shared" si="11"/>
        <v>4.6961721695669691</v>
      </c>
      <c r="BX48" s="15">
        <f t="shared" si="11"/>
        <v>4.7186538535138718</v>
      </c>
      <c r="BY48" s="15">
        <f t="shared" si="11"/>
        <v>4.6432154596687996</v>
      </c>
      <c r="BZ48" s="15">
        <f t="shared" si="11"/>
        <v>4.5726560832771774</v>
      </c>
      <c r="CA48" s="15">
        <f t="shared" si="11"/>
        <v>4.5057005101001044</v>
      </c>
      <c r="CB48" s="15">
        <f t="shared" si="11"/>
        <v>4.4405586825121794</v>
      </c>
      <c r="CC48" s="15">
        <f t="shared" si="11"/>
        <v>4.6449278258879101</v>
      </c>
      <c r="CD48" s="15">
        <f t="shared" si="18"/>
        <v>4.5715389480341138</v>
      </c>
      <c r="CE48" s="15">
        <f t="shared" si="18"/>
        <v>4.4907154540920677</v>
      </c>
      <c r="CF48" s="15">
        <f t="shared" si="18"/>
        <v>4.3979913695421056</v>
      </c>
      <c r="CG48" s="15">
        <f t="shared" si="18"/>
        <v>4.2881646284345916</v>
      </c>
      <c r="CH48" s="15">
        <f t="shared" si="18"/>
        <v>4.3655879571583522</v>
      </c>
      <c r="CI48" s="15">
        <f t="shared" si="18"/>
        <v>4.1945767557394742</v>
      </c>
      <c r="CJ48" s="15">
        <f t="shared" si="18"/>
        <v>3.9841628365745838</v>
      </c>
      <c r="CK48" s="15">
        <f t="shared" si="18"/>
        <v>3.7253892959396877</v>
      </c>
      <c r="CL48" s="15"/>
      <c r="CM48" s="15"/>
      <c r="CN48" s="15"/>
      <c r="CO48" s="15"/>
      <c r="CP48" s="15"/>
      <c r="CQ48" s="15"/>
      <c r="CR48" s="15"/>
      <c r="CS48" s="15"/>
      <c r="CT48" s="20">
        <f t="shared" si="6"/>
        <v>135.08937293798547</v>
      </c>
      <c r="CU48" s="15"/>
      <c r="CV48" s="49">
        <f>賃金!R69*$B$3/100</f>
        <v>9.8314893791290086</v>
      </c>
      <c r="CW48" s="15">
        <f t="shared" si="19"/>
        <v>10.055542603582213</v>
      </c>
      <c r="CX48" s="15">
        <f t="shared" si="19"/>
        <v>10.217888539148644</v>
      </c>
      <c r="CY48" s="15">
        <f t="shared" si="19"/>
        <v>10.711225356105379</v>
      </c>
      <c r="CZ48" s="15">
        <f t="shared" si="19"/>
        <v>10.755199507973936</v>
      </c>
      <c r="DA48" s="15">
        <f t="shared" si="19"/>
        <v>10.740888056971729</v>
      </c>
      <c r="DB48" s="15">
        <f t="shared" si="19"/>
        <v>10.672190374142337</v>
      </c>
      <c r="DC48" s="15">
        <f t="shared" si="17"/>
        <v>10.553771053688893</v>
      </c>
      <c r="DD48" s="15">
        <f t="shared" si="17"/>
        <v>10.622999794598373</v>
      </c>
      <c r="DE48" s="15">
        <f t="shared" si="17"/>
        <v>10.417021272641943</v>
      </c>
      <c r="DF48" s="15">
        <f t="shared" si="17"/>
        <v>10.17783942701076</v>
      </c>
      <c r="DG48" s="15">
        <f t="shared" si="17"/>
        <v>9.9119808924601127</v>
      </c>
      <c r="DH48" s="15">
        <f t="shared" si="17"/>
        <v>9.626068919929553</v>
      </c>
      <c r="DI48" s="15">
        <f t="shared" si="12"/>
        <v>9.1211533510284877</v>
      </c>
      <c r="DJ48" s="15">
        <f t="shared" si="12"/>
        <v>8.8214582472470084</v>
      </c>
      <c r="DK48" s="15">
        <f t="shared" si="12"/>
        <v>8.5208092545969105</v>
      </c>
      <c r="DL48" s="15">
        <f t="shared" si="12"/>
        <v>8.2247204412648607</v>
      </c>
      <c r="DM48" s="15">
        <f t="shared" si="12"/>
        <v>7.9381297755539801</v>
      </c>
      <c r="DN48" s="15">
        <f t="shared" si="12"/>
        <v>7.5639552570178186</v>
      </c>
      <c r="DO48" s="15">
        <f t="shared" si="12"/>
        <v>7.3115800562194462</v>
      </c>
      <c r="DP48" s="15">
        <f t="shared" si="12"/>
        <v>7.0784612198235344</v>
      </c>
      <c r="DQ48" s="15">
        <f t="shared" si="12"/>
        <v>6.8658740615240363</v>
      </c>
      <c r="DR48" s="15">
        <f t="shared" si="12"/>
        <v>6.6738636853340756</v>
      </c>
      <c r="DS48" s="15">
        <f t="shared" si="12"/>
        <v>6.7193139396373995</v>
      </c>
      <c r="DT48" s="15">
        <f t="shared" si="12"/>
        <v>6.5577637366558914</v>
      </c>
      <c r="DU48" s="15">
        <f t="shared" si="12"/>
        <v>6.4086239340218363</v>
      </c>
      <c r="DV48" s="15">
        <f t="shared" si="12"/>
        <v>6.2654872816966876</v>
      </c>
      <c r="DW48" s="15">
        <f t="shared" si="12"/>
        <v>6.1199910957388104</v>
      </c>
      <c r="DX48" s="15">
        <f t="shared" si="12"/>
        <v>6.3296621073758077</v>
      </c>
      <c r="DY48" s="15">
        <f t="shared" si="21"/>
        <v>6.1345076192187831</v>
      </c>
      <c r="DZ48" s="15">
        <f t="shared" si="21"/>
        <v>5.8963022667124134</v>
      </c>
      <c r="EA48" s="15">
        <f t="shared" si="21"/>
        <v>5.5964103567685832</v>
      </c>
      <c r="EB48" s="15">
        <f t="shared" si="21"/>
        <v>5.2133939149380204</v>
      </c>
      <c r="EC48" s="15">
        <f t="shared" si="21"/>
        <v>4.5269223022538885</v>
      </c>
      <c r="ED48" s="15">
        <f t="shared" si="21"/>
        <v>3.9273593271600542</v>
      </c>
      <c r="EE48" s="15"/>
      <c r="EF48" s="15"/>
      <c r="EN48" s="20">
        <f t="shared" si="8"/>
        <v>200.12459388708103</v>
      </c>
      <c r="EO48" s="29">
        <f t="shared" si="3"/>
        <v>12763.089209110061</v>
      </c>
      <c r="EQ48" s="13">
        <f t="shared" si="9"/>
        <v>-5616.3702649999996</v>
      </c>
      <c r="ER48" s="20">
        <f t="shared" si="4"/>
        <v>7146.7189441100618</v>
      </c>
      <c r="ES48" s="13">
        <f t="shared" si="0"/>
        <v>3098.856563821309</v>
      </c>
    </row>
    <row r="49" spans="1:149" ht="15.75">
      <c r="A49" s="18">
        <v>2061</v>
      </c>
      <c r="C49" s="13">
        <v>58</v>
      </c>
      <c r="D49" s="49">
        <f>賃金!P70*$B$3/100</f>
        <v>4.7111725501058359</v>
      </c>
      <c r="E49" s="15">
        <f t="shared" si="14"/>
        <v>4.8259303551241111</v>
      </c>
      <c r="F49" s="15">
        <f t="shared" si="14"/>
        <v>4.9174403876608688</v>
      </c>
      <c r="G49" s="15">
        <f t="shared" si="14"/>
        <v>4.9873594951507387</v>
      </c>
      <c r="H49" s="15">
        <f t="shared" si="14"/>
        <v>5.3594659874415473</v>
      </c>
      <c r="I49" s="15">
        <f t="shared" si="14"/>
        <v>5.393110812031523</v>
      </c>
      <c r="J49" s="15">
        <f t="shared" si="14"/>
        <v>5.4089244441858577</v>
      </c>
      <c r="K49" s="15">
        <f t="shared" si="14"/>
        <v>5.4085552853062859</v>
      </c>
      <c r="L49" s="15">
        <f t="shared" si="13"/>
        <v>5.3936112940271093</v>
      </c>
      <c r="M49" s="15">
        <f t="shared" si="13"/>
        <v>5.4854933888591599</v>
      </c>
      <c r="N49" s="15">
        <f t="shared" si="13"/>
        <v>5.4451569486237021</v>
      </c>
      <c r="O49" s="15">
        <f t="shared" si="13"/>
        <v>5.3945552689561609</v>
      </c>
      <c r="P49" s="15">
        <f t="shared" si="13"/>
        <v>5.3351184109991072</v>
      </c>
      <c r="Q49" s="15">
        <f t="shared" si="13"/>
        <v>5.2682108768645071</v>
      </c>
      <c r="R49" s="15">
        <f t="shared" si="13"/>
        <v>5.1617689898874746</v>
      </c>
      <c r="S49" s="15">
        <f t="shared" si="13"/>
        <v>5.084228265213639</v>
      </c>
      <c r="T49" s="15">
        <f t="shared" si="13"/>
        <v>5.0028931118898878</v>
      </c>
      <c r="U49" s="15">
        <f t="shared" si="10"/>
        <v>4.918810603220436</v>
      </c>
      <c r="V49" s="15">
        <f t="shared" si="10"/>
        <v>4.8329386169002131</v>
      </c>
      <c r="W49" s="15">
        <f t="shared" si="10"/>
        <v>4.6834125507067315</v>
      </c>
      <c r="X49" s="15">
        <f t="shared" si="10"/>
        <v>4.5976037047241398</v>
      </c>
      <c r="Y49" s="15">
        <f t="shared" si="10"/>
        <v>4.5122891056357979</v>
      </c>
      <c r="Z49" s="15">
        <f t="shared" si="10"/>
        <v>4.4280144250456042</v>
      </c>
      <c r="AA49" s="15">
        <f t="shared" si="10"/>
        <v>4.3452135782530936</v>
      </c>
      <c r="AB49" s="15">
        <f t="shared" si="10"/>
        <v>4.2624055718904232</v>
      </c>
      <c r="AC49" s="15">
        <f t="shared" si="10"/>
        <v>4.1834167009801009</v>
      </c>
      <c r="AD49" s="15">
        <f t="shared" si="10"/>
        <v>4.1064845250352002</v>
      </c>
      <c r="AE49" s="15">
        <f t="shared" si="10"/>
        <v>4.031548480551856</v>
      </c>
      <c r="AF49" s="15">
        <f t="shared" si="10"/>
        <v>3.9584125652969919</v>
      </c>
      <c r="AG49" s="15">
        <f t="shared" si="10"/>
        <v>4.1266476401024628</v>
      </c>
      <c r="AH49" s="15">
        <f t="shared" si="10"/>
        <v>4.0515952411261464</v>
      </c>
      <c r="AI49" s="15">
        <f t="shared" si="10"/>
        <v>3.9769166021219395</v>
      </c>
      <c r="AJ49" s="15">
        <f t="shared" si="10"/>
        <v>3.9017780397580206</v>
      </c>
      <c r="AK49" s="15">
        <f t="shared" si="20"/>
        <v>3.8251768778358377</v>
      </c>
      <c r="AL49" s="15">
        <f t="shared" si="20"/>
        <v>4.1192231307511946</v>
      </c>
      <c r="AM49" s="15">
        <f t="shared" si="20"/>
        <v>4.0276930598885174</v>
      </c>
      <c r="AN49" s="15">
        <f t="shared" si="20"/>
        <v>3.930076448877025</v>
      </c>
      <c r="AO49" s="15">
        <f t="shared" si="20"/>
        <v>3.824471961173133</v>
      </c>
      <c r="AP49" s="15">
        <f t="shared" si="20"/>
        <v>3.708764722152424</v>
      </c>
      <c r="AQ49" s="15">
        <f t="shared" si="20"/>
        <v>3.1394351669941063</v>
      </c>
      <c r="AR49" s="15"/>
      <c r="AS49" s="15"/>
      <c r="AT49" s="15"/>
      <c r="AU49" s="15"/>
      <c r="AV49" s="15"/>
      <c r="AW49" s="15"/>
      <c r="AX49" s="15"/>
      <c r="AY49" s="20">
        <f t="shared" si="2"/>
        <v>0</v>
      </c>
      <c r="AZ49" s="15"/>
      <c r="BA49" s="49">
        <f>賃金!Q70*$B$3/100</f>
        <v>5.1526076214153447</v>
      </c>
      <c r="BB49" s="15">
        <f t="shared" si="16"/>
        <v>5.2748286844031353</v>
      </c>
      <c r="BC49" s="15">
        <f t="shared" si="16"/>
        <v>5.3737207573448362</v>
      </c>
      <c r="BD49" s="15">
        <f t="shared" si="16"/>
        <v>5.449616986244191</v>
      </c>
      <c r="BE49" s="15">
        <f t="shared" si="16"/>
        <v>5.9807676668064254</v>
      </c>
      <c r="BF49" s="15">
        <f t="shared" si="16"/>
        <v>6.0156433826144893</v>
      </c>
      <c r="BG49" s="15">
        <f t="shared" si="16"/>
        <v>6.0284616375997588</v>
      </c>
      <c r="BH49" s="15">
        <f t="shared" si="15"/>
        <v>6.0207012353652036</v>
      </c>
      <c r="BI49" s="15">
        <f t="shared" si="15"/>
        <v>5.9940337296892174</v>
      </c>
      <c r="BJ49" s="15">
        <f t="shared" si="15"/>
        <v>6.0831843702625532</v>
      </c>
      <c r="BK49" s="15">
        <f t="shared" si="15"/>
        <v>6.0230006519576236</v>
      </c>
      <c r="BL49" s="15">
        <f t="shared" si="15"/>
        <v>5.9494430788246122</v>
      </c>
      <c r="BM49" s="15">
        <f t="shared" si="15"/>
        <v>5.864655292602146</v>
      </c>
      <c r="BN49" s="15">
        <f t="shared" si="11"/>
        <v>5.770801257404786</v>
      </c>
      <c r="BO49" s="15">
        <f t="shared" si="11"/>
        <v>5.6767282257685645</v>
      </c>
      <c r="BP49" s="15">
        <f t="shared" si="11"/>
        <v>5.5710134024603031</v>
      </c>
      <c r="BQ49" s="15">
        <f t="shared" si="11"/>
        <v>5.4624893765517619</v>
      </c>
      <c r="BR49" s="15">
        <f t="shared" si="11"/>
        <v>5.3530501710555152</v>
      </c>
      <c r="BS49" s="15">
        <f t="shared" ref="BS49:CH56" si="22">BR48</f>
        <v>5.2444332138449674</v>
      </c>
      <c r="BT49" s="15">
        <f t="shared" si="22"/>
        <v>5.070273950359045</v>
      </c>
      <c r="BU49" s="15">
        <f t="shared" si="22"/>
        <v>4.9690660055180293</v>
      </c>
      <c r="BV49" s="15">
        <f t="shared" si="22"/>
        <v>4.8725364771481008</v>
      </c>
      <c r="BW49" s="15">
        <f t="shared" si="22"/>
        <v>4.7814325222848666</v>
      </c>
      <c r="BX49" s="15">
        <f t="shared" si="22"/>
        <v>4.6961721695669691</v>
      </c>
      <c r="BY49" s="15">
        <f t="shared" si="22"/>
        <v>4.7186538535138718</v>
      </c>
      <c r="BZ49" s="15">
        <f t="shared" si="22"/>
        <v>4.6432154596687996</v>
      </c>
      <c r="CA49" s="15">
        <f t="shared" si="22"/>
        <v>4.5726560832771774</v>
      </c>
      <c r="CB49" s="15">
        <f t="shared" si="22"/>
        <v>4.5057005101001044</v>
      </c>
      <c r="CC49" s="15">
        <f t="shared" si="22"/>
        <v>4.4405586825121794</v>
      </c>
      <c r="CD49" s="15">
        <f t="shared" si="22"/>
        <v>4.6449278258879101</v>
      </c>
      <c r="CE49" s="15">
        <f t="shared" si="22"/>
        <v>4.5715389480341138</v>
      </c>
      <c r="CF49" s="15">
        <f t="shared" si="22"/>
        <v>4.4907154540920677</v>
      </c>
      <c r="CG49" s="15">
        <f t="shared" si="22"/>
        <v>4.3979913695421056</v>
      </c>
      <c r="CH49" s="15">
        <f t="shared" si="22"/>
        <v>4.2881646284345916</v>
      </c>
      <c r="CI49" s="15">
        <f t="shared" si="18"/>
        <v>4.3655879571583522</v>
      </c>
      <c r="CJ49" s="15">
        <f t="shared" si="18"/>
        <v>4.1945767557394742</v>
      </c>
      <c r="CK49" s="15">
        <f t="shared" si="18"/>
        <v>3.9841628365745838</v>
      </c>
      <c r="CL49" s="15">
        <f t="shared" si="18"/>
        <v>3.7253892959396877</v>
      </c>
      <c r="CM49" s="15"/>
      <c r="CN49" s="15"/>
      <c r="CO49" s="15"/>
      <c r="CP49" s="15"/>
      <c r="CQ49" s="15"/>
      <c r="CR49" s="15"/>
      <c r="CS49" s="15"/>
      <c r="CT49" s="20">
        <f t="shared" si="6"/>
        <v>138.96637202102181</v>
      </c>
      <c r="CU49" s="15"/>
      <c r="CV49" s="49">
        <f>賃金!R70*$B$3/100</f>
        <v>9.5462134193249177</v>
      </c>
      <c r="CW49" s="15">
        <f t="shared" si="19"/>
        <v>9.8314893791290086</v>
      </c>
      <c r="CX49" s="15">
        <f t="shared" si="19"/>
        <v>10.055542603582213</v>
      </c>
      <c r="CY49" s="15">
        <f t="shared" si="19"/>
        <v>10.217888539148644</v>
      </c>
      <c r="CZ49" s="15">
        <f t="shared" si="19"/>
        <v>10.711225356105379</v>
      </c>
      <c r="DA49" s="15">
        <f t="shared" si="19"/>
        <v>10.755199507973936</v>
      </c>
      <c r="DB49" s="15">
        <f t="shared" si="19"/>
        <v>10.740888056971729</v>
      </c>
      <c r="DC49" s="15">
        <f t="shared" si="17"/>
        <v>10.672190374142337</v>
      </c>
      <c r="DD49" s="15">
        <f t="shared" si="17"/>
        <v>10.553771053688893</v>
      </c>
      <c r="DE49" s="15">
        <f t="shared" si="17"/>
        <v>10.622999794598373</v>
      </c>
      <c r="DF49" s="15">
        <f t="shared" si="17"/>
        <v>10.417021272641943</v>
      </c>
      <c r="DG49" s="15">
        <f t="shared" si="17"/>
        <v>10.17783942701076</v>
      </c>
      <c r="DH49" s="15">
        <f t="shared" si="17"/>
        <v>9.9119808924601127</v>
      </c>
      <c r="DI49" s="15">
        <f t="shared" si="12"/>
        <v>9.626068919929553</v>
      </c>
      <c r="DJ49" s="15">
        <f t="shared" si="12"/>
        <v>9.1211533510284877</v>
      </c>
      <c r="DK49" s="15">
        <f t="shared" si="12"/>
        <v>8.8214582472470084</v>
      </c>
      <c r="DL49" s="15">
        <f t="shared" si="12"/>
        <v>8.5208092545969105</v>
      </c>
      <c r="DM49" s="15">
        <f t="shared" si="12"/>
        <v>8.2247204412648607</v>
      </c>
      <c r="DN49" s="15">
        <f t="shared" si="12"/>
        <v>7.9381297755539801</v>
      </c>
      <c r="DO49" s="15">
        <f t="shared" si="12"/>
        <v>7.5639552570178186</v>
      </c>
      <c r="DP49" s="15">
        <f t="shared" si="12"/>
        <v>7.3115800562194462</v>
      </c>
      <c r="DQ49" s="15">
        <f t="shared" si="12"/>
        <v>7.0784612198235344</v>
      </c>
      <c r="DR49" s="15">
        <f t="shared" si="12"/>
        <v>6.8658740615240363</v>
      </c>
      <c r="DS49" s="15">
        <f t="shared" si="12"/>
        <v>6.6738636853340756</v>
      </c>
      <c r="DT49" s="15">
        <f t="shared" si="12"/>
        <v>6.7193139396373995</v>
      </c>
      <c r="DU49" s="15">
        <f t="shared" si="12"/>
        <v>6.5577637366558914</v>
      </c>
      <c r="DV49" s="15">
        <f t="shared" si="12"/>
        <v>6.4086239340218363</v>
      </c>
      <c r="DW49" s="15">
        <f t="shared" si="12"/>
        <v>6.2654872816966876</v>
      </c>
      <c r="DX49" s="15">
        <f t="shared" si="12"/>
        <v>6.1199910957388104</v>
      </c>
      <c r="DY49" s="15">
        <f t="shared" si="21"/>
        <v>6.3296621073758077</v>
      </c>
      <c r="DZ49" s="15">
        <f t="shared" si="21"/>
        <v>6.1345076192187831</v>
      </c>
      <c r="EA49" s="15">
        <f t="shared" si="21"/>
        <v>5.8963022667124134</v>
      </c>
      <c r="EB49" s="15">
        <f t="shared" si="21"/>
        <v>5.5964103567685832</v>
      </c>
      <c r="EC49" s="15">
        <f t="shared" si="21"/>
        <v>5.2133939149380204</v>
      </c>
      <c r="ED49" s="15">
        <f t="shared" si="21"/>
        <v>4.5269223022538885</v>
      </c>
      <c r="EE49" s="15">
        <f t="shared" si="21"/>
        <v>3.9273593271600542</v>
      </c>
      <c r="EF49" s="15"/>
      <c r="EG49" s="15"/>
      <c r="EH49" s="15"/>
      <c r="EI49" s="15"/>
      <c r="EJ49" s="15"/>
      <c r="EK49" s="15"/>
      <c r="EL49" s="15"/>
      <c r="EN49" s="20">
        <f t="shared" si="8"/>
        <v>207.35073858074082</v>
      </c>
      <c r="EO49" s="29">
        <f t="shared" si="3"/>
        <v>13218.500497752981</v>
      </c>
      <c r="EQ49" s="13">
        <f t="shared" si="9"/>
        <v>-5616.3702649999996</v>
      </c>
      <c r="ER49" s="20">
        <f t="shared" si="4"/>
        <v>7602.1302327529811</v>
      </c>
      <c r="ES49" s="13">
        <f t="shared" si="0"/>
        <v>3226.4490728031069</v>
      </c>
    </row>
    <row r="50" spans="1:149" ht="15.75">
      <c r="A50" s="18">
        <v>2062</v>
      </c>
      <c r="C50" s="13">
        <v>59</v>
      </c>
      <c r="D50" s="49">
        <f>賃金!P71*$B$3/100</f>
        <v>4.5714943737580178</v>
      </c>
      <c r="E50" s="15">
        <f t="shared" si="14"/>
        <v>4.7111725501058359</v>
      </c>
      <c r="F50" s="15">
        <f t="shared" si="14"/>
        <v>4.8259303551241111</v>
      </c>
      <c r="G50" s="15">
        <f t="shared" si="14"/>
        <v>4.9174403876608688</v>
      </c>
      <c r="H50" s="15">
        <f t="shared" si="14"/>
        <v>4.9873594951507387</v>
      </c>
      <c r="I50" s="15">
        <f t="shared" si="14"/>
        <v>5.3594659874415473</v>
      </c>
      <c r="J50" s="15">
        <f t="shared" si="14"/>
        <v>5.393110812031523</v>
      </c>
      <c r="K50" s="15">
        <f t="shared" si="14"/>
        <v>5.4089244441858577</v>
      </c>
      <c r="L50" s="15">
        <f t="shared" si="13"/>
        <v>5.4085552853062859</v>
      </c>
      <c r="M50" s="15">
        <f t="shared" si="13"/>
        <v>5.3936112940271093</v>
      </c>
      <c r="N50" s="15">
        <f t="shared" si="13"/>
        <v>5.4854933888591599</v>
      </c>
      <c r="O50" s="15">
        <f t="shared" si="13"/>
        <v>5.4451569486237021</v>
      </c>
      <c r="P50" s="15">
        <f t="shared" si="13"/>
        <v>5.3945552689561609</v>
      </c>
      <c r="Q50" s="15">
        <f t="shared" si="13"/>
        <v>5.3351184109991072</v>
      </c>
      <c r="R50" s="15">
        <f t="shared" si="13"/>
        <v>5.2682108768645071</v>
      </c>
      <c r="S50" s="15">
        <f t="shared" si="13"/>
        <v>5.1617689898874746</v>
      </c>
      <c r="T50" s="15">
        <f t="shared" si="13"/>
        <v>5.084228265213639</v>
      </c>
      <c r="U50" s="15">
        <f t="shared" si="10"/>
        <v>5.0028931118898878</v>
      </c>
      <c r="V50" s="15">
        <f t="shared" si="10"/>
        <v>4.918810603220436</v>
      </c>
      <c r="W50" s="15">
        <f t="shared" si="10"/>
        <v>4.8329386169002131</v>
      </c>
      <c r="X50" s="15">
        <f t="shared" si="10"/>
        <v>4.6834125507067315</v>
      </c>
      <c r="Y50" s="15">
        <f t="shared" si="10"/>
        <v>4.5976037047241398</v>
      </c>
      <c r="Z50" s="15">
        <f t="shared" si="10"/>
        <v>4.5122891056357979</v>
      </c>
      <c r="AA50" s="15">
        <f t="shared" si="10"/>
        <v>4.4280144250456042</v>
      </c>
      <c r="AB50" s="15">
        <f t="shared" ref="AB50:AJ56" si="23">AA49</f>
        <v>4.3452135782530936</v>
      </c>
      <c r="AC50" s="15">
        <f t="shared" si="23"/>
        <v>4.2624055718904232</v>
      </c>
      <c r="AD50" s="15">
        <f t="shared" si="23"/>
        <v>4.1834167009801009</v>
      </c>
      <c r="AE50" s="15">
        <f t="shared" si="23"/>
        <v>4.1064845250352002</v>
      </c>
      <c r="AF50" s="15">
        <f t="shared" si="23"/>
        <v>4.031548480551856</v>
      </c>
      <c r="AG50" s="15">
        <f t="shared" si="23"/>
        <v>3.9584125652969919</v>
      </c>
      <c r="AH50" s="15">
        <f t="shared" si="23"/>
        <v>4.1266476401024628</v>
      </c>
      <c r="AI50" s="15">
        <f t="shared" si="23"/>
        <v>4.0515952411261464</v>
      </c>
      <c r="AJ50" s="15">
        <f t="shared" si="23"/>
        <v>3.9769166021219395</v>
      </c>
      <c r="AK50" s="15">
        <f t="shared" si="20"/>
        <v>3.9017780397580206</v>
      </c>
      <c r="AL50" s="15">
        <f t="shared" si="20"/>
        <v>3.8251768778358377</v>
      </c>
      <c r="AM50" s="15">
        <f t="shared" si="20"/>
        <v>4.1192231307511946</v>
      </c>
      <c r="AN50" s="15">
        <f t="shared" si="20"/>
        <v>4.0276930598885174</v>
      </c>
      <c r="AO50" s="15">
        <f t="shared" si="20"/>
        <v>3.930076448877025</v>
      </c>
      <c r="AP50" s="15">
        <f t="shared" si="20"/>
        <v>3.824471961173133</v>
      </c>
      <c r="AQ50" s="15">
        <f t="shared" si="20"/>
        <v>3.708764722152424</v>
      </c>
      <c r="AR50" s="15">
        <f t="shared" si="20"/>
        <v>3.1394351669941063</v>
      </c>
      <c r="AS50" s="15"/>
      <c r="AT50" s="15"/>
      <c r="AU50" s="15"/>
      <c r="AV50" s="15"/>
      <c r="AW50" s="15"/>
      <c r="AX50" s="15"/>
      <c r="AY50" s="20">
        <f t="shared" si="2"/>
        <v>0</v>
      </c>
      <c r="AZ50" s="15"/>
      <c r="BA50" s="49">
        <f>賃金!Q71*$B$3/100</f>
        <v>5.00706084646015</v>
      </c>
      <c r="BB50" s="15">
        <f t="shared" si="16"/>
        <v>5.1526076214153447</v>
      </c>
      <c r="BC50" s="15">
        <f t="shared" si="16"/>
        <v>5.2748286844031353</v>
      </c>
      <c r="BD50" s="15">
        <f t="shared" si="16"/>
        <v>5.3737207573448362</v>
      </c>
      <c r="BE50" s="15">
        <f t="shared" si="16"/>
        <v>5.449616986244191</v>
      </c>
      <c r="BF50" s="15">
        <f t="shared" si="16"/>
        <v>5.9807676668064254</v>
      </c>
      <c r="BG50" s="15">
        <f t="shared" si="16"/>
        <v>6.0156433826144893</v>
      </c>
      <c r="BH50" s="15">
        <f t="shared" si="15"/>
        <v>6.0284616375997588</v>
      </c>
      <c r="BI50" s="15">
        <f t="shared" si="15"/>
        <v>6.0207012353652036</v>
      </c>
      <c r="BJ50" s="15">
        <f t="shared" si="15"/>
        <v>5.9940337296892174</v>
      </c>
      <c r="BK50" s="15">
        <f t="shared" si="15"/>
        <v>6.0831843702625532</v>
      </c>
      <c r="BL50" s="15">
        <f t="shared" si="15"/>
        <v>6.0230006519576236</v>
      </c>
      <c r="BM50" s="15">
        <f t="shared" si="15"/>
        <v>5.9494430788246122</v>
      </c>
      <c r="BN50" s="15">
        <f t="shared" si="15"/>
        <v>5.864655292602146</v>
      </c>
      <c r="BO50" s="15">
        <f t="shared" si="15"/>
        <v>5.770801257404786</v>
      </c>
      <c r="BP50" s="15">
        <f t="shared" si="15"/>
        <v>5.6767282257685645</v>
      </c>
      <c r="BQ50" s="15">
        <f t="shared" si="15"/>
        <v>5.5710134024603031</v>
      </c>
      <c r="BR50" s="15">
        <f t="shared" si="15"/>
        <v>5.4624893765517619</v>
      </c>
      <c r="BS50" s="15">
        <f t="shared" si="22"/>
        <v>5.3530501710555152</v>
      </c>
      <c r="BT50" s="15">
        <f t="shared" si="22"/>
        <v>5.2444332138449674</v>
      </c>
      <c r="BU50" s="15">
        <f t="shared" si="22"/>
        <v>5.070273950359045</v>
      </c>
      <c r="BV50" s="15">
        <f t="shared" si="22"/>
        <v>4.9690660055180293</v>
      </c>
      <c r="BW50" s="15">
        <f t="shared" si="22"/>
        <v>4.8725364771481008</v>
      </c>
      <c r="BX50" s="15">
        <f t="shared" si="22"/>
        <v>4.7814325222848666</v>
      </c>
      <c r="BY50" s="15">
        <f t="shared" si="22"/>
        <v>4.6961721695669691</v>
      </c>
      <c r="BZ50" s="15">
        <f t="shared" si="22"/>
        <v>4.7186538535138718</v>
      </c>
      <c r="CA50" s="15">
        <f t="shared" si="22"/>
        <v>4.6432154596687996</v>
      </c>
      <c r="CB50" s="15">
        <f t="shared" si="22"/>
        <v>4.5726560832771774</v>
      </c>
      <c r="CC50" s="15">
        <f t="shared" si="22"/>
        <v>4.5057005101001044</v>
      </c>
      <c r="CD50" s="15">
        <f t="shared" si="22"/>
        <v>4.4405586825121794</v>
      </c>
      <c r="CE50" s="15">
        <f t="shared" si="22"/>
        <v>4.6449278258879101</v>
      </c>
      <c r="CF50" s="15">
        <f t="shared" si="22"/>
        <v>4.5715389480341138</v>
      </c>
      <c r="CG50" s="15">
        <f t="shared" si="22"/>
        <v>4.4907154540920677</v>
      </c>
      <c r="CH50" s="15">
        <f t="shared" si="22"/>
        <v>4.3979913695421056</v>
      </c>
      <c r="CI50" s="15">
        <f t="shared" si="18"/>
        <v>4.2881646284345916</v>
      </c>
      <c r="CJ50" s="15">
        <f t="shared" si="18"/>
        <v>4.3655879571583522</v>
      </c>
      <c r="CK50" s="15">
        <f t="shared" si="18"/>
        <v>4.1945767557394742</v>
      </c>
      <c r="CL50" s="15">
        <f t="shared" si="18"/>
        <v>3.9841628365745838</v>
      </c>
      <c r="CM50" s="15">
        <f t="shared" si="18"/>
        <v>3.7253892959396877</v>
      </c>
      <c r="CN50" s="15"/>
      <c r="CO50" s="15"/>
      <c r="CP50" s="15"/>
      <c r="CQ50" s="15"/>
      <c r="CR50" s="15"/>
      <c r="CS50" s="15"/>
      <c r="CT50" s="20">
        <f t="shared" si="6"/>
        <v>142.75353862276208</v>
      </c>
      <c r="CU50" s="15"/>
      <c r="CV50" s="49">
        <f>賃金!R71*$B$3/100</f>
        <v>9.2015826768329987</v>
      </c>
      <c r="CW50" s="15">
        <f t="shared" si="19"/>
        <v>9.5462134193249177</v>
      </c>
      <c r="CX50" s="15">
        <f t="shared" si="19"/>
        <v>9.8314893791290086</v>
      </c>
      <c r="CY50" s="15">
        <f t="shared" si="19"/>
        <v>10.055542603582213</v>
      </c>
      <c r="CZ50" s="15">
        <f t="shared" si="19"/>
        <v>10.217888539148644</v>
      </c>
      <c r="DA50" s="15">
        <f t="shared" si="19"/>
        <v>10.711225356105379</v>
      </c>
      <c r="DB50" s="15">
        <f t="shared" si="19"/>
        <v>10.755199507973936</v>
      </c>
      <c r="DC50" s="15">
        <f t="shared" si="17"/>
        <v>10.740888056971729</v>
      </c>
      <c r="DD50" s="15">
        <f t="shared" si="17"/>
        <v>10.672190374142337</v>
      </c>
      <c r="DE50" s="15">
        <f t="shared" si="17"/>
        <v>10.553771053688893</v>
      </c>
      <c r="DF50" s="15">
        <f t="shared" si="17"/>
        <v>10.622999794598373</v>
      </c>
      <c r="DG50" s="15">
        <f t="shared" si="17"/>
        <v>10.417021272641943</v>
      </c>
      <c r="DH50" s="15">
        <f t="shared" si="17"/>
        <v>10.17783942701076</v>
      </c>
      <c r="DI50" s="15">
        <f t="shared" si="12"/>
        <v>9.9119808924601127</v>
      </c>
      <c r="DJ50" s="15">
        <f t="shared" si="12"/>
        <v>9.626068919929553</v>
      </c>
      <c r="DK50" s="15">
        <f t="shared" si="12"/>
        <v>9.1211533510284877</v>
      </c>
      <c r="DL50" s="15">
        <f t="shared" si="12"/>
        <v>8.8214582472470084</v>
      </c>
      <c r="DM50" s="15">
        <f t="shared" si="12"/>
        <v>8.5208092545969105</v>
      </c>
      <c r="DN50" s="15">
        <f t="shared" si="12"/>
        <v>8.2247204412648607</v>
      </c>
      <c r="DO50" s="15">
        <f t="shared" si="12"/>
        <v>7.9381297755539801</v>
      </c>
      <c r="DP50" s="15">
        <f t="shared" si="12"/>
        <v>7.5639552570178186</v>
      </c>
      <c r="DQ50" s="15">
        <f t="shared" si="12"/>
        <v>7.3115800562194462</v>
      </c>
      <c r="DR50" s="15">
        <f t="shared" si="12"/>
        <v>7.0784612198235344</v>
      </c>
      <c r="DS50" s="15">
        <f t="shared" si="12"/>
        <v>6.8658740615240363</v>
      </c>
      <c r="DT50" s="15">
        <f t="shared" si="12"/>
        <v>6.6738636853340756</v>
      </c>
      <c r="DU50" s="15">
        <f t="shared" si="12"/>
        <v>6.7193139396373995</v>
      </c>
      <c r="DV50" s="15">
        <f t="shared" si="12"/>
        <v>6.5577637366558914</v>
      </c>
      <c r="DW50" s="15">
        <f t="shared" si="12"/>
        <v>6.4086239340218363</v>
      </c>
      <c r="DX50" s="15">
        <f t="shared" si="12"/>
        <v>6.2654872816966876</v>
      </c>
      <c r="DY50" s="15">
        <f t="shared" si="21"/>
        <v>6.1199910957388104</v>
      </c>
      <c r="DZ50" s="15">
        <f t="shared" si="21"/>
        <v>6.3296621073758077</v>
      </c>
      <c r="EA50" s="15">
        <f t="shared" si="21"/>
        <v>6.1345076192187831</v>
      </c>
      <c r="EB50" s="15">
        <f t="shared" si="21"/>
        <v>5.8963022667124134</v>
      </c>
      <c r="EC50" s="15">
        <f t="shared" si="21"/>
        <v>5.5964103567685832</v>
      </c>
      <c r="ED50" s="15">
        <f t="shared" si="21"/>
        <v>5.2133939149380204</v>
      </c>
      <c r="EE50" s="15">
        <f t="shared" si="21"/>
        <v>4.5269223022538885</v>
      </c>
      <c r="EF50" s="15">
        <f t="shared" si="21"/>
        <v>3.9273593271600542</v>
      </c>
      <c r="EG50" s="15"/>
      <c r="EH50" s="15"/>
      <c r="EI50" s="15"/>
      <c r="EJ50" s="15"/>
      <c r="EK50" s="15"/>
      <c r="EL50" s="15"/>
      <c r="EN50" s="20">
        <f t="shared" si="8"/>
        <v>214.36720544394461</v>
      </c>
      <c r="EO50" s="29">
        <f t="shared" si="3"/>
        <v>13660.820540403018</v>
      </c>
      <c r="EQ50" s="13">
        <f t="shared" si="9"/>
        <v>-5616.3702649999996</v>
      </c>
      <c r="ER50" s="20">
        <f t="shared" si="4"/>
        <v>8044.4502754030182</v>
      </c>
      <c r="ES50" s="13">
        <f t="shared" si="0"/>
        <v>3341.8012604005025</v>
      </c>
    </row>
    <row r="51" spans="1:149" ht="15.75">
      <c r="A51" s="18">
        <v>2063</v>
      </c>
      <c r="C51" s="13">
        <v>60</v>
      </c>
      <c r="D51" s="49">
        <f>賃金!P72*$B$3/100</f>
        <v>3.6085976703901737</v>
      </c>
      <c r="E51" s="15">
        <f t="shared" si="14"/>
        <v>4.5714943737580178</v>
      </c>
      <c r="F51" s="15">
        <f t="shared" si="14"/>
        <v>4.7111725501058359</v>
      </c>
      <c r="G51" s="15">
        <f t="shared" si="14"/>
        <v>4.8259303551241111</v>
      </c>
      <c r="H51" s="15">
        <f t="shared" si="14"/>
        <v>4.9174403876608688</v>
      </c>
      <c r="I51" s="15">
        <f t="shared" si="14"/>
        <v>4.9873594951507387</v>
      </c>
      <c r="J51" s="15">
        <f t="shared" si="14"/>
        <v>5.3594659874415473</v>
      </c>
      <c r="K51" s="15">
        <f t="shared" si="14"/>
        <v>5.393110812031523</v>
      </c>
      <c r="L51" s="15">
        <f t="shared" si="13"/>
        <v>5.4089244441858577</v>
      </c>
      <c r="M51" s="15">
        <f t="shared" si="13"/>
        <v>5.4085552853062859</v>
      </c>
      <c r="N51" s="15">
        <f t="shared" si="13"/>
        <v>5.3936112940271093</v>
      </c>
      <c r="O51" s="15">
        <f t="shared" si="13"/>
        <v>5.4854933888591599</v>
      </c>
      <c r="P51" s="15">
        <f t="shared" si="13"/>
        <v>5.4451569486237021</v>
      </c>
      <c r="Q51" s="15">
        <f t="shared" si="13"/>
        <v>5.3945552689561609</v>
      </c>
      <c r="R51" s="15">
        <f t="shared" si="13"/>
        <v>5.3351184109991072</v>
      </c>
      <c r="S51" s="15">
        <f t="shared" si="13"/>
        <v>5.2682108768645071</v>
      </c>
      <c r="T51" s="15">
        <f t="shared" si="13"/>
        <v>5.1617689898874746</v>
      </c>
      <c r="U51" s="15">
        <f t="shared" si="13"/>
        <v>5.084228265213639</v>
      </c>
      <c r="V51" s="15">
        <f t="shared" si="13"/>
        <v>5.0028931118898878</v>
      </c>
      <c r="W51" s="15">
        <f t="shared" si="13"/>
        <v>4.918810603220436</v>
      </c>
      <c r="X51" s="15">
        <f t="shared" si="13"/>
        <v>4.8329386169002131</v>
      </c>
      <c r="Y51" s="15">
        <f t="shared" si="13"/>
        <v>4.6834125507067315</v>
      </c>
      <c r="Z51" s="15">
        <f t="shared" si="13"/>
        <v>4.5976037047241398</v>
      </c>
      <c r="AA51" s="15">
        <f t="shared" si="13"/>
        <v>4.5122891056357979</v>
      </c>
      <c r="AB51" s="15">
        <f t="shared" si="23"/>
        <v>4.4280144250456042</v>
      </c>
      <c r="AC51" s="15">
        <f t="shared" si="23"/>
        <v>4.3452135782530936</v>
      </c>
      <c r="AD51" s="15">
        <f t="shared" si="23"/>
        <v>4.2624055718904232</v>
      </c>
      <c r="AE51" s="15">
        <f t="shared" si="23"/>
        <v>4.1834167009801009</v>
      </c>
      <c r="AF51" s="15">
        <f t="shared" si="23"/>
        <v>4.1064845250352002</v>
      </c>
      <c r="AG51" s="15">
        <f t="shared" si="23"/>
        <v>4.031548480551856</v>
      </c>
      <c r="AH51" s="15">
        <f t="shared" si="23"/>
        <v>3.9584125652969919</v>
      </c>
      <c r="AI51" s="15">
        <f t="shared" si="23"/>
        <v>4.1266476401024628</v>
      </c>
      <c r="AJ51" s="15">
        <f t="shared" si="23"/>
        <v>4.0515952411261464</v>
      </c>
      <c r="AK51" s="15">
        <f t="shared" si="20"/>
        <v>3.9769166021219395</v>
      </c>
      <c r="AL51" s="15">
        <f t="shared" si="20"/>
        <v>3.9017780397580206</v>
      </c>
      <c r="AM51" s="15">
        <f t="shared" si="20"/>
        <v>3.8251768778358377</v>
      </c>
      <c r="AN51" s="15">
        <f t="shared" si="20"/>
        <v>4.1192231307511946</v>
      </c>
      <c r="AO51" s="15">
        <f t="shared" si="20"/>
        <v>4.0276930598885174</v>
      </c>
      <c r="AP51" s="15">
        <f t="shared" si="20"/>
        <v>3.930076448877025</v>
      </c>
      <c r="AQ51" s="15">
        <f t="shared" si="20"/>
        <v>3.824471961173133</v>
      </c>
      <c r="AR51" s="15">
        <f t="shared" si="20"/>
        <v>3.708764722152424</v>
      </c>
      <c r="AS51" s="15">
        <f t="shared" si="20"/>
        <v>3.1394351669941063</v>
      </c>
      <c r="AT51" s="15"/>
      <c r="AU51" s="15"/>
      <c r="AV51" s="15"/>
      <c r="AW51" s="15"/>
      <c r="AX51" s="15"/>
      <c r="AY51" s="20">
        <f t="shared" si="2"/>
        <v>0</v>
      </c>
      <c r="AZ51" s="15"/>
      <c r="BA51" s="49">
        <f>賃金!Q72*$B$3/100</f>
        <v>3.9635813619743532</v>
      </c>
      <c r="BB51" s="15">
        <f t="shared" si="16"/>
        <v>5.00706084646015</v>
      </c>
      <c r="BC51" s="15">
        <f t="shared" si="16"/>
        <v>5.1526076214153447</v>
      </c>
      <c r="BD51" s="15">
        <f t="shared" si="16"/>
        <v>5.2748286844031353</v>
      </c>
      <c r="BE51" s="15">
        <f t="shared" si="16"/>
        <v>5.3737207573448362</v>
      </c>
      <c r="BF51" s="15">
        <f t="shared" si="16"/>
        <v>5.449616986244191</v>
      </c>
      <c r="BG51" s="15">
        <f t="shared" si="16"/>
        <v>5.9807676668064254</v>
      </c>
      <c r="BH51" s="15">
        <f t="shared" si="15"/>
        <v>6.0156433826144893</v>
      </c>
      <c r="BI51" s="15">
        <f t="shared" si="15"/>
        <v>6.0284616375997588</v>
      </c>
      <c r="BJ51" s="15">
        <f t="shared" si="15"/>
        <v>6.0207012353652036</v>
      </c>
      <c r="BK51" s="15">
        <f t="shared" si="15"/>
        <v>5.9940337296892174</v>
      </c>
      <c r="BL51" s="15">
        <f t="shared" si="15"/>
        <v>6.0831843702625532</v>
      </c>
      <c r="BM51" s="15">
        <f t="shared" si="15"/>
        <v>6.0230006519576236</v>
      </c>
      <c r="BN51" s="15">
        <f t="shared" si="15"/>
        <v>5.9494430788246122</v>
      </c>
      <c r="BO51" s="15">
        <f t="shared" si="15"/>
        <v>5.864655292602146</v>
      </c>
      <c r="BP51" s="15">
        <f t="shared" si="15"/>
        <v>5.770801257404786</v>
      </c>
      <c r="BQ51" s="15">
        <f t="shared" si="15"/>
        <v>5.6767282257685645</v>
      </c>
      <c r="BR51" s="15">
        <f t="shared" si="15"/>
        <v>5.5710134024603031</v>
      </c>
      <c r="BS51" s="15">
        <f t="shared" si="22"/>
        <v>5.4624893765517619</v>
      </c>
      <c r="BT51" s="15">
        <f t="shared" si="22"/>
        <v>5.3530501710555152</v>
      </c>
      <c r="BU51" s="15">
        <f t="shared" si="22"/>
        <v>5.2444332138449674</v>
      </c>
      <c r="BV51" s="15">
        <f t="shared" si="22"/>
        <v>5.070273950359045</v>
      </c>
      <c r="BW51" s="15">
        <f t="shared" si="22"/>
        <v>4.9690660055180293</v>
      </c>
      <c r="BX51" s="15">
        <f t="shared" si="22"/>
        <v>4.8725364771481008</v>
      </c>
      <c r="BY51" s="15">
        <f t="shared" si="22"/>
        <v>4.7814325222848666</v>
      </c>
      <c r="BZ51" s="15">
        <f t="shared" si="22"/>
        <v>4.6961721695669691</v>
      </c>
      <c r="CA51" s="15">
        <f t="shared" si="22"/>
        <v>4.7186538535138718</v>
      </c>
      <c r="CB51" s="15">
        <f t="shared" si="22"/>
        <v>4.6432154596687996</v>
      </c>
      <c r="CC51" s="15">
        <f t="shared" si="22"/>
        <v>4.5726560832771774</v>
      </c>
      <c r="CD51" s="15">
        <f t="shared" si="22"/>
        <v>4.5057005101001044</v>
      </c>
      <c r="CE51" s="15">
        <f t="shared" si="22"/>
        <v>4.4405586825121794</v>
      </c>
      <c r="CF51" s="15">
        <f t="shared" si="22"/>
        <v>4.6449278258879101</v>
      </c>
      <c r="CG51" s="15">
        <f t="shared" si="22"/>
        <v>4.5715389480341138</v>
      </c>
      <c r="CH51" s="15">
        <f t="shared" si="22"/>
        <v>4.4907154540920677</v>
      </c>
      <c r="CI51" s="15">
        <f t="shared" si="18"/>
        <v>4.3979913695421056</v>
      </c>
      <c r="CJ51" s="15">
        <f t="shared" si="18"/>
        <v>4.2881646284345916</v>
      </c>
      <c r="CK51" s="15">
        <f t="shared" si="18"/>
        <v>4.3655879571583522</v>
      </c>
      <c r="CL51" s="15">
        <f t="shared" si="18"/>
        <v>4.1945767557394742</v>
      </c>
      <c r="CM51" s="15">
        <f t="shared" si="18"/>
        <v>3.9841628365745838</v>
      </c>
      <c r="CN51" s="15">
        <f t="shared" si="18"/>
        <v>3.7253892959396877</v>
      </c>
      <c r="CO51" s="15"/>
      <c r="CP51" s="15"/>
      <c r="CQ51" s="15"/>
      <c r="CR51" s="15"/>
      <c r="CS51" s="15"/>
      <c r="CT51" s="20">
        <f t="shared" si="6"/>
        <v>146.43372834491029</v>
      </c>
      <c r="CU51" s="15"/>
      <c r="CV51" s="49">
        <f>賃金!R72*$B$3/100</f>
        <v>7.2094574073593831</v>
      </c>
      <c r="CW51" s="15">
        <f t="shared" si="19"/>
        <v>9.2015826768329987</v>
      </c>
      <c r="CX51" s="15">
        <f t="shared" si="19"/>
        <v>9.5462134193249177</v>
      </c>
      <c r="CY51" s="15">
        <f t="shared" si="19"/>
        <v>9.8314893791290086</v>
      </c>
      <c r="CZ51" s="15">
        <f t="shared" si="19"/>
        <v>10.055542603582213</v>
      </c>
      <c r="DA51" s="15">
        <f t="shared" si="19"/>
        <v>10.217888539148644</v>
      </c>
      <c r="DB51" s="15">
        <f t="shared" si="19"/>
        <v>10.711225356105379</v>
      </c>
      <c r="DC51" s="15">
        <f t="shared" si="17"/>
        <v>10.755199507973936</v>
      </c>
      <c r="DD51" s="15">
        <f t="shared" si="17"/>
        <v>10.740888056971729</v>
      </c>
      <c r="DE51" s="15">
        <f t="shared" si="17"/>
        <v>10.672190374142337</v>
      </c>
      <c r="DF51" s="15">
        <f t="shared" si="17"/>
        <v>10.553771053688893</v>
      </c>
      <c r="DG51" s="15">
        <f t="shared" si="17"/>
        <v>10.622999794598373</v>
      </c>
      <c r="DH51" s="15">
        <f t="shared" si="17"/>
        <v>10.417021272641943</v>
      </c>
      <c r="DI51" s="15">
        <f t="shared" si="12"/>
        <v>10.17783942701076</v>
      </c>
      <c r="DJ51" s="15">
        <f t="shared" si="12"/>
        <v>9.9119808924601127</v>
      </c>
      <c r="DK51" s="15">
        <f t="shared" si="12"/>
        <v>9.626068919929553</v>
      </c>
      <c r="DL51" s="15">
        <f t="shared" si="12"/>
        <v>9.1211533510284877</v>
      </c>
      <c r="DM51" s="15">
        <f t="shared" si="12"/>
        <v>8.8214582472470084</v>
      </c>
      <c r="DN51" s="15">
        <f t="shared" ref="DN51:DY56" si="24">DM50</f>
        <v>8.5208092545969105</v>
      </c>
      <c r="DO51" s="15">
        <f t="shared" si="24"/>
        <v>8.2247204412648607</v>
      </c>
      <c r="DP51" s="15">
        <f t="shared" si="24"/>
        <v>7.9381297755539801</v>
      </c>
      <c r="DQ51" s="15">
        <f t="shared" si="24"/>
        <v>7.5639552570178186</v>
      </c>
      <c r="DR51" s="15">
        <f t="shared" si="24"/>
        <v>7.3115800562194462</v>
      </c>
      <c r="DS51" s="15">
        <f t="shared" si="24"/>
        <v>7.0784612198235344</v>
      </c>
      <c r="DT51" s="15">
        <f t="shared" si="24"/>
        <v>6.8658740615240363</v>
      </c>
      <c r="DU51" s="15">
        <f t="shared" si="24"/>
        <v>6.6738636853340756</v>
      </c>
      <c r="DV51" s="15">
        <f t="shared" si="24"/>
        <v>6.7193139396373995</v>
      </c>
      <c r="DW51" s="15">
        <f t="shared" si="24"/>
        <v>6.5577637366558914</v>
      </c>
      <c r="DX51" s="15">
        <f t="shared" si="24"/>
        <v>6.4086239340218363</v>
      </c>
      <c r="DY51" s="15">
        <f t="shared" si="24"/>
        <v>6.2654872816966876</v>
      </c>
      <c r="DZ51" s="15">
        <f t="shared" si="21"/>
        <v>6.1199910957388104</v>
      </c>
      <c r="EA51" s="15">
        <f t="shared" si="21"/>
        <v>6.3296621073758077</v>
      </c>
      <c r="EB51" s="15">
        <f t="shared" si="21"/>
        <v>6.1345076192187831</v>
      </c>
      <c r="EC51" s="15">
        <f t="shared" si="21"/>
        <v>5.8963022667124134</v>
      </c>
      <c r="ED51" s="15">
        <f t="shared" si="21"/>
        <v>5.5964103567685832</v>
      </c>
      <c r="EE51" s="15">
        <f t="shared" si="21"/>
        <v>5.2133939149380204</v>
      </c>
      <c r="EF51" s="15">
        <f t="shared" si="21"/>
        <v>4.5269223022538885</v>
      </c>
      <c r="EG51" s="15">
        <f t="shared" si="21"/>
        <v>3.9273593271600542</v>
      </c>
      <c r="EH51" s="15"/>
      <c r="EI51" s="15"/>
      <c r="EJ51" s="15"/>
      <c r="EK51" s="15"/>
      <c r="EL51" s="15"/>
      <c r="EN51" s="20">
        <f t="shared" si="8"/>
        <v>221.13036871141685</v>
      </c>
      <c r="EO51" s="29">
        <f t="shared" si="3"/>
        <v>14087.333966587454</v>
      </c>
      <c r="EQ51" s="13">
        <f t="shared" si="9"/>
        <v>-5616.3702649999996</v>
      </c>
      <c r="ER51" s="20">
        <f t="shared" si="4"/>
        <v>8470.9637015874541</v>
      </c>
      <c r="ES51" s="13">
        <f t="shared" si="0"/>
        <v>3444.3859214986642</v>
      </c>
    </row>
    <row r="52" spans="1:149" ht="15.75">
      <c r="A52" s="18">
        <v>2064</v>
      </c>
      <c r="C52" s="13">
        <v>61</v>
      </c>
      <c r="D52" s="49">
        <f>賃金!P73*$B$3/100</f>
        <v>3.4492065257535209</v>
      </c>
      <c r="E52" s="15">
        <f t="shared" si="14"/>
        <v>3.6085976703901737</v>
      </c>
      <c r="F52" s="15">
        <f t="shared" si="14"/>
        <v>4.5714943737580178</v>
      </c>
      <c r="G52" s="15">
        <f t="shared" si="14"/>
        <v>4.7111725501058359</v>
      </c>
      <c r="H52" s="15">
        <f t="shared" si="14"/>
        <v>4.8259303551241111</v>
      </c>
      <c r="I52" s="15">
        <f t="shared" si="14"/>
        <v>4.9174403876608688</v>
      </c>
      <c r="J52" s="15">
        <f t="shared" si="14"/>
        <v>4.9873594951507387</v>
      </c>
      <c r="K52" s="15">
        <f t="shared" si="14"/>
        <v>5.3594659874415473</v>
      </c>
      <c r="L52" s="15">
        <f t="shared" si="13"/>
        <v>5.393110812031523</v>
      </c>
      <c r="M52" s="15">
        <f t="shared" si="13"/>
        <v>5.4089244441858577</v>
      </c>
      <c r="N52" s="15">
        <f t="shared" si="13"/>
        <v>5.4085552853062859</v>
      </c>
      <c r="O52" s="15">
        <f t="shared" si="13"/>
        <v>5.3936112940271093</v>
      </c>
      <c r="P52" s="15">
        <f t="shared" si="13"/>
        <v>5.4854933888591599</v>
      </c>
      <c r="Q52" s="15">
        <f t="shared" si="13"/>
        <v>5.4451569486237021</v>
      </c>
      <c r="R52" s="15">
        <f t="shared" si="13"/>
        <v>5.3945552689561609</v>
      </c>
      <c r="S52" s="15">
        <f t="shared" si="13"/>
        <v>5.3351184109991072</v>
      </c>
      <c r="T52" s="15">
        <f t="shared" si="13"/>
        <v>5.2682108768645071</v>
      </c>
      <c r="U52" s="15">
        <f t="shared" si="13"/>
        <v>5.1617689898874746</v>
      </c>
      <c r="V52" s="15">
        <f t="shared" si="13"/>
        <v>5.084228265213639</v>
      </c>
      <c r="W52" s="15">
        <f t="shared" si="13"/>
        <v>5.0028931118898878</v>
      </c>
      <c r="X52" s="15">
        <f t="shared" si="13"/>
        <v>4.918810603220436</v>
      </c>
      <c r="Y52" s="15">
        <f t="shared" si="13"/>
        <v>4.8329386169002131</v>
      </c>
      <c r="Z52" s="15">
        <f t="shared" si="13"/>
        <v>4.6834125507067315</v>
      </c>
      <c r="AA52" s="15">
        <f t="shared" si="13"/>
        <v>4.5976037047241398</v>
      </c>
      <c r="AB52" s="15">
        <f t="shared" si="23"/>
        <v>4.5122891056357979</v>
      </c>
      <c r="AC52" s="15">
        <f t="shared" si="23"/>
        <v>4.4280144250456042</v>
      </c>
      <c r="AD52" s="15">
        <f t="shared" si="23"/>
        <v>4.3452135782530936</v>
      </c>
      <c r="AE52" s="15">
        <f t="shared" si="23"/>
        <v>4.2624055718904232</v>
      </c>
      <c r="AF52" s="15">
        <f t="shared" si="23"/>
        <v>4.1834167009801009</v>
      </c>
      <c r="AG52" s="15">
        <f t="shared" si="23"/>
        <v>4.1064845250352002</v>
      </c>
      <c r="AH52" s="15">
        <f t="shared" si="23"/>
        <v>4.031548480551856</v>
      </c>
      <c r="AI52" s="15">
        <f t="shared" si="23"/>
        <v>3.9584125652969919</v>
      </c>
      <c r="AJ52" s="15">
        <f t="shared" si="23"/>
        <v>4.1266476401024628</v>
      </c>
      <c r="AK52" s="15">
        <f t="shared" si="20"/>
        <v>4.0515952411261464</v>
      </c>
      <c r="AL52" s="15">
        <f t="shared" si="20"/>
        <v>3.9769166021219395</v>
      </c>
      <c r="AM52" s="15">
        <f t="shared" si="20"/>
        <v>3.9017780397580206</v>
      </c>
      <c r="AN52" s="15">
        <f t="shared" si="20"/>
        <v>3.8251768778358377</v>
      </c>
      <c r="AO52" s="15">
        <f t="shared" si="20"/>
        <v>4.1192231307511946</v>
      </c>
      <c r="AP52" s="15">
        <f t="shared" si="20"/>
        <v>4.0276930598885174</v>
      </c>
      <c r="AQ52" s="15">
        <f t="shared" si="20"/>
        <v>3.930076448877025</v>
      </c>
      <c r="AR52" s="15">
        <f t="shared" si="20"/>
        <v>3.824471961173133</v>
      </c>
      <c r="AS52" s="15">
        <f t="shared" si="20"/>
        <v>3.708764722152424</v>
      </c>
      <c r="AT52" s="15">
        <f>AS51</f>
        <v>3.1394351669941063</v>
      </c>
      <c r="AU52" s="15"/>
      <c r="AV52" s="15"/>
      <c r="AW52" s="15"/>
      <c r="AX52" s="15"/>
      <c r="AY52" s="20">
        <f t="shared" si="2"/>
        <v>0</v>
      </c>
      <c r="AZ52" s="15"/>
      <c r="BA52" s="49">
        <f>賃金!Q73*$B$3/100</f>
        <v>3.8073799323178896</v>
      </c>
      <c r="BB52" s="15">
        <f t="shared" si="16"/>
        <v>3.9635813619743532</v>
      </c>
      <c r="BC52" s="15">
        <f t="shared" si="16"/>
        <v>5.00706084646015</v>
      </c>
      <c r="BD52" s="15">
        <f t="shared" si="16"/>
        <v>5.1526076214153447</v>
      </c>
      <c r="BE52" s="15">
        <f t="shared" si="16"/>
        <v>5.2748286844031353</v>
      </c>
      <c r="BF52" s="15">
        <f t="shared" si="16"/>
        <v>5.3737207573448362</v>
      </c>
      <c r="BG52" s="15">
        <f t="shared" si="16"/>
        <v>5.449616986244191</v>
      </c>
      <c r="BH52" s="15">
        <f t="shared" si="15"/>
        <v>5.9807676668064254</v>
      </c>
      <c r="BI52" s="15">
        <f t="shared" si="15"/>
        <v>6.0156433826144893</v>
      </c>
      <c r="BJ52" s="15">
        <f t="shared" si="15"/>
        <v>6.0284616375997588</v>
      </c>
      <c r="BK52" s="15">
        <f t="shared" si="15"/>
        <v>6.0207012353652036</v>
      </c>
      <c r="BL52" s="15">
        <f t="shared" si="15"/>
        <v>5.9940337296892174</v>
      </c>
      <c r="BM52" s="15">
        <f t="shared" si="15"/>
        <v>6.0831843702625532</v>
      </c>
      <c r="BN52" s="15">
        <f t="shared" si="15"/>
        <v>6.0230006519576236</v>
      </c>
      <c r="BO52" s="15">
        <f t="shared" si="15"/>
        <v>5.9494430788246122</v>
      </c>
      <c r="BP52" s="15">
        <f t="shared" si="15"/>
        <v>5.864655292602146</v>
      </c>
      <c r="BQ52" s="15">
        <f t="shared" si="15"/>
        <v>5.770801257404786</v>
      </c>
      <c r="BR52" s="15">
        <f t="shared" si="15"/>
        <v>5.6767282257685645</v>
      </c>
      <c r="BS52" s="15">
        <f t="shared" si="22"/>
        <v>5.5710134024603031</v>
      </c>
      <c r="BT52" s="15">
        <f t="shared" si="22"/>
        <v>5.4624893765517619</v>
      </c>
      <c r="BU52" s="15">
        <f t="shared" si="22"/>
        <v>5.3530501710555152</v>
      </c>
      <c r="BV52" s="15">
        <f t="shared" si="22"/>
        <v>5.2444332138449674</v>
      </c>
      <c r="BW52" s="15">
        <f t="shared" si="22"/>
        <v>5.070273950359045</v>
      </c>
      <c r="BX52" s="15">
        <f t="shared" si="22"/>
        <v>4.9690660055180293</v>
      </c>
      <c r="BY52" s="15">
        <f t="shared" si="22"/>
        <v>4.8725364771481008</v>
      </c>
      <c r="BZ52" s="15">
        <f t="shared" si="22"/>
        <v>4.7814325222848666</v>
      </c>
      <c r="CA52" s="15">
        <f t="shared" si="22"/>
        <v>4.6961721695669691</v>
      </c>
      <c r="CB52" s="15">
        <f t="shared" si="22"/>
        <v>4.7186538535138718</v>
      </c>
      <c r="CC52" s="15">
        <f t="shared" si="22"/>
        <v>4.6432154596687996</v>
      </c>
      <c r="CD52" s="15">
        <f t="shared" si="22"/>
        <v>4.5726560832771774</v>
      </c>
      <c r="CE52" s="15">
        <f t="shared" si="22"/>
        <v>4.5057005101001044</v>
      </c>
      <c r="CF52" s="15">
        <f t="shared" si="22"/>
        <v>4.4405586825121794</v>
      </c>
      <c r="CG52" s="15">
        <f t="shared" si="22"/>
        <v>4.6449278258879101</v>
      </c>
      <c r="CH52" s="15">
        <f t="shared" si="22"/>
        <v>4.5715389480341138</v>
      </c>
      <c r="CI52" s="15">
        <f t="shared" si="18"/>
        <v>4.4907154540920677</v>
      </c>
      <c r="CJ52" s="15">
        <f t="shared" si="18"/>
        <v>4.3979913695421056</v>
      </c>
      <c r="CK52" s="15">
        <f t="shared" si="18"/>
        <v>4.2881646284345916</v>
      </c>
      <c r="CL52" s="15">
        <f t="shared" si="18"/>
        <v>4.3655879571583522</v>
      </c>
      <c r="CM52" s="15">
        <f t="shared" si="18"/>
        <v>4.1945767557394742</v>
      </c>
      <c r="CN52" s="15">
        <f t="shared" si="18"/>
        <v>3.9841628365745838</v>
      </c>
      <c r="CO52" s="15">
        <f t="shared" si="18"/>
        <v>3.7253892959396877</v>
      </c>
      <c r="CP52" s="15"/>
      <c r="CQ52" s="15"/>
      <c r="CR52" s="15"/>
      <c r="CS52" s="15"/>
      <c r="CT52" s="20">
        <f t="shared" si="6"/>
        <v>149.34696064596145</v>
      </c>
      <c r="CU52" s="15"/>
      <c r="CV52" s="49">
        <f>賃金!R73*$B$3/100</f>
        <v>6.8395577518132304</v>
      </c>
      <c r="CW52" s="15">
        <f t="shared" si="19"/>
        <v>7.2094574073593831</v>
      </c>
      <c r="CX52" s="15">
        <f t="shared" si="19"/>
        <v>9.2015826768329987</v>
      </c>
      <c r="CY52" s="15">
        <f t="shared" si="19"/>
        <v>9.5462134193249177</v>
      </c>
      <c r="CZ52" s="15">
        <f t="shared" si="19"/>
        <v>9.8314893791290086</v>
      </c>
      <c r="DA52" s="15">
        <f t="shared" si="19"/>
        <v>10.055542603582213</v>
      </c>
      <c r="DB52" s="15">
        <f t="shared" si="19"/>
        <v>10.217888539148644</v>
      </c>
      <c r="DC52" s="15">
        <f t="shared" si="17"/>
        <v>10.711225356105379</v>
      </c>
      <c r="DD52" s="15">
        <f t="shared" si="17"/>
        <v>10.755199507973936</v>
      </c>
      <c r="DE52" s="15">
        <f t="shared" si="17"/>
        <v>10.740888056971729</v>
      </c>
      <c r="DF52" s="15">
        <f t="shared" si="17"/>
        <v>10.672190374142337</v>
      </c>
      <c r="DG52" s="15">
        <f t="shared" si="17"/>
        <v>10.553771053688893</v>
      </c>
      <c r="DH52" s="15">
        <f t="shared" si="17"/>
        <v>10.622999794598373</v>
      </c>
      <c r="DI52" s="15">
        <f t="shared" si="17"/>
        <v>10.417021272641943</v>
      </c>
      <c r="DJ52" s="15">
        <f t="shared" si="17"/>
        <v>10.17783942701076</v>
      </c>
      <c r="DK52" s="15">
        <f t="shared" si="17"/>
        <v>9.9119808924601127</v>
      </c>
      <c r="DL52" s="15">
        <f t="shared" si="17"/>
        <v>9.626068919929553</v>
      </c>
      <c r="DM52" s="15">
        <f t="shared" si="17"/>
        <v>9.1211533510284877</v>
      </c>
      <c r="DN52" s="15">
        <f t="shared" si="17"/>
        <v>8.8214582472470084</v>
      </c>
      <c r="DO52" s="15">
        <f t="shared" si="24"/>
        <v>8.5208092545969105</v>
      </c>
      <c r="DP52" s="15">
        <f t="shared" si="24"/>
        <v>8.2247204412648607</v>
      </c>
      <c r="DQ52" s="15">
        <f t="shared" si="24"/>
        <v>7.9381297755539801</v>
      </c>
      <c r="DR52" s="15">
        <f t="shared" si="24"/>
        <v>7.5639552570178186</v>
      </c>
      <c r="DS52" s="15">
        <f t="shared" si="24"/>
        <v>7.3115800562194462</v>
      </c>
      <c r="DT52" s="15">
        <f t="shared" si="24"/>
        <v>7.0784612198235344</v>
      </c>
      <c r="DU52" s="15">
        <f t="shared" si="24"/>
        <v>6.8658740615240363</v>
      </c>
      <c r="DV52" s="15">
        <f t="shared" si="24"/>
        <v>6.6738636853340756</v>
      </c>
      <c r="DW52" s="15">
        <f t="shared" si="24"/>
        <v>6.7193139396373995</v>
      </c>
      <c r="DX52" s="15">
        <f t="shared" si="24"/>
        <v>6.5577637366558914</v>
      </c>
      <c r="DY52" s="15">
        <f t="shared" si="24"/>
        <v>6.4086239340218363</v>
      </c>
      <c r="DZ52" s="15">
        <f t="shared" si="21"/>
        <v>6.2654872816966876</v>
      </c>
      <c r="EA52" s="15">
        <f t="shared" si="21"/>
        <v>6.1199910957388104</v>
      </c>
      <c r="EB52" s="15">
        <f t="shared" si="21"/>
        <v>6.3296621073758077</v>
      </c>
      <c r="EC52" s="15">
        <f t="shared" si="21"/>
        <v>6.1345076192187831</v>
      </c>
      <c r="ED52" s="15">
        <f t="shared" si="21"/>
        <v>5.8963022667124134</v>
      </c>
      <c r="EE52" s="15">
        <f t="shared" si="21"/>
        <v>5.5964103567685832</v>
      </c>
      <c r="EF52" s="15">
        <f t="shared" si="21"/>
        <v>5.2133939149380204</v>
      </c>
      <c r="EG52" s="15">
        <f t="shared" si="21"/>
        <v>4.5269223022538885</v>
      </c>
      <c r="EH52" s="15">
        <f t="shared" si="21"/>
        <v>3.9273593271600542</v>
      </c>
      <c r="EI52" s="15"/>
      <c r="EJ52" s="15"/>
      <c r="EK52" s="15"/>
      <c r="EL52" s="15"/>
      <c r="EN52" s="20">
        <f t="shared" si="8"/>
        <v>226.42931990582599</v>
      </c>
      <c r="EO52" s="29">
        <f t="shared" si="3"/>
        <v>14421.670037339494</v>
      </c>
      <c r="EQ52" s="13">
        <f t="shared" si="9"/>
        <v>-5616.3702649999996</v>
      </c>
      <c r="ER52" s="20">
        <f t="shared" si="4"/>
        <v>8805.2997723394947</v>
      </c>
      <c r="ES52" s="13">
        <f t="shared" si="0"/>
        <v>3504.4338635888466</v>
      </c>
    </row>
    <row r="53" spans="1:149" ht="15.75">
      <c r="A53" s="18">
        <v>2065</v>
      </c>
      <c r="C53" s="13">
        <v>62</v>
      </c>
      <c r="D53" s="49">
        <f>賃金!P74*$B$3/100</f>
        <v>3.2652501185104308</v>
      </c>
      <c r="E53" s="15">
        <f t="shared" si="14"/>
        <v>3.4492065257535209</v>
      </c>
      <c r="F53" s="15">
        <f t="shared" si="14"/>
        <v>3.6085976703901737</v>
      </c>
      <c r="G53" s="15">
        <f t="shared" si="14"/>
        <v>4.5714943737580178</v>
      </c>
      <c r="H53" s="15">
        <f t="shared" si="14"/>
        <v>4.7111725501058359</v>
      </c>
      <c r="I53" s="15">
        <f t="shared" si="14"/>
        <v>4.8259303551241111</v>
      </c>
      <c r="J53" s="15">
        <f t="shared" si="14"/>
        <v>4.9174403876608688</v>
      </c>
      <c r="K53" s="15">
        <f t="shared" si="14"/>
        <v>4.9873594951507387</v>
      </c>
      <c r="L53" s="15">
        <f t="shared" si="13"/>
        <v>5.3594659874415473</v>
      </c>
      <c r="M53" s="15">
        <f t="shared" si="13"/>
        <v>5.393110812031523</v>
      </c>
      <c r="N53" s="15">
        <f t="shared" si="13"/>
        <v>5.4089244441858577</v>
      </c>
      <c r="O53" s="15">
        <f t="shared" si="13"/>
        <v>5.4085552853062859</v>
      </c>
      <c r="P53" s="15">
        <f t="shared" si="13"/>
        <v>5.3936112940271093</v>
      </c>
      <c r="Q53" s="15">
        <f t="shared" si="13"/>
        <v>5.4854933888591599</v>
      </c>
      <c r="R53" s="15">
        <f t="shared" si="13"/>
        <v>5.4451569486237021</v>
      </c>
      <c r="S53" s="15">
        <f t="shared" si="13"/>
        <v>5.3945552689561609</v>
      </c>
      <c r="T53" s="15">
        <f t="shared" si="13"/>
        <v>5.3351184109991072</v>
      </c>
      <c r="U53" s="15">
        <f t="shared" si="13"/>
        <v>5.2682108768645071</v>
      </c>
      <c r="V53" s="15">
        <f t="shared" si="13"/>
        <v>5.1617689898874746</v>
      </c>
      <c r="W53" s="15">
        <f t="shared" si="13"/>
        <v>5.084228265213639</v>
      </c>
      <c r="X53" s="15">
        <f t="shared" si="13"/>
        <v>5.0028931118898878</v>
      </c>
      <c r="Y53" s="15">
        <f t="shared" si="13"/>
        <v>4.918810603220436</v>
      </c>
      <c r="Z53" s="15">
        <f t="shared" si="13"/>
        <v>4.8329386169002131</v>
      </c>
      <c r="AA53" s="15">
        <f t="shared" si="13"/>
        <v>4.6834125507067315</v>
      </c>
      <c r="AB53" s="15">
        <f t="shared" si="23"/>
        <v>4.5976037047241398</v>
      </c>
      <c r="AC53" s="15">
        <f t="shared" si="23"/>
        <v>4.5122891056357979</v>
      </c>
      <c r="AD53" s="15">
        <f t="shared" si="23"/>
        <v>4.4280144250456042</v>
      </c>
      <c r="AE53" s="15">
        <f t="shared" si="23"/>
        <v>4.3452135782530936</v>
      </c>
      <c r="AF53" s="15">
        <f t="shared" si="23"/>
        <v>4.2624055718904232</v>
      </c>
      <c r="AG53" s="15">
        <f t="shared" si="23"/>
        <v>4.1834167009801009</v>
      </c>
      <c r="AH53" s="15">
        <f t="shared" si="23"/>
        <v>4.1064845250352002</v>
      </c>
      <c r="AI53" s="15">
        <f t="shared" si="23"/>
        <v>4.031548480551856</v>
      </c>
      <c r="AJ53" s="15">
        <f t="shared" si="23"/>
        <v>3.9584125652969919</v>
      </c>
      <c r="AK53" s="15">
        <f t="shared" si="20"/>
        <v>4.1266476401024628</v>
      </c>
      <c r="AL53" s="15">
        <f t="shared" si="20"/>
        <v>4.0515952411261464</v>
      </c>
      <c r="AM53" s="15">
        <f t="shared" si="20"/>
        <v>3.9769166021219395</v>
      </c>
      <c r="AN53" s="15">
        <f t="shared" si="20"/>
        <v>3.9017780397580206</v>
      </c>
      <c r="AO53" s="15">
        <f t="shared" si="20"/>
        <v>3.8251768778358377</v>
      </c>
      <c r="AP53" s="15">
        <f t="shared" si="20"/>
        <v>4.1192231307511946</v>
      </c>
      <c r="AQ53" s="15">
        <f t="shared" si="20"/>
        <v>4.0276930598885174</v>
      </c>
      <c r="AR53" s="15">
        <f t="shared" si="20"/>
        <v>3.930076448877025</v>
      </c>
      <c r="AS53" s="15">
        <f t="shared" si="20"/>
        <v>3.824471961173133</v>
      </c>
      <c r="AT53" s="15">
        <f>AS52</f>
        <v>3.708764722152424</v>
      </c>
      <c r="AU53" s="15">
        <f>AT52</f>
        <v>3.1394351669941063</v>
      </c>
      <c r="AV53" s="15"/>
      <c r="AW53" s="15"/>
      <c r="AX53" s="15"/>
      <c r="AY53" s="20">
        <f t="shared" si="2"/>
        <v>0</v>
      </c>
      <c r="AZ53" s="15"/>
      <c r="BA53" s="49">
        <f>賃金!Q74*$B$3/100</f>
        <v>3.6339930655340607</v>
      </c>
      <c r="BB53" s="15">
        <f t="shared" si="16"/>
        <v>3.8073799323178896</v>
      </c>
      <c r="BC53" s="15">
        <f t="shared" si="16"/>
        <v>3.9635813619743532</v>
      </c>
      <c r="BD53" s="15">
        <f t="shared" si="16"/>
        <v>5.00706084646015</v>
      </c>
      <c r="BE53" s="15">
        <f t="shared" si="16"/>
        <v>5.1526076214153447</v>
      </c>
      <c r="BF53" s="15">
        <f t="shared" si="16"/>
        <v>5.2748286844031353</v>
      </c>
      <c r="BG53" s="15">
        <f t="shared" si="16"/>
        <v>5.3737207573448362</v>
      </c>
      <c r="BH53" s="15">
        <f t="shared" si="15"/>
        <v>5.449616986244191</v>
      </c>
      <c r="BI53" s="15">
        <f t="shared" si="15"/>
        <v>5.9807676668064254</v>
      </c>
      <c r="BJ53" s="15">
        <f t="shared" si="15"/>
        <v>6.0156433826144893</v>
      </c>
      <c r="BK53" s="15">
        <f t="shared" si="15"/>
        <v>6.0284616375997588</v>
      </c>
      <c r="BL53" s="15">
        <f t="shared" si="15"/>
        <v>6.0207012353652036</v>
      </c>
      <c r="BM53" s="15">
        <f t="shared" si="15"/>
        <v>5.9940337296892174</v>
      </c>
      <c r="BN53" s="15">
        <f t="shared" si="15"/>
        <v>6.0831843702625532</v>
      </c>
      <c r="BO53" s="15">
        <f t="shared" si="15"/>
        <v>6.0230006519576236</v>
      </c>
      <c r="BP53" s="15">
        <f t="shared" si="15"/>
        <v>5.9494430788246122</v>
      </c>
      <c r="BQ53" s="15">
        <f t="shared" si="15"/>
        <v>5.864655292602146</v>
      </c>
      <c r="BR53" s="15">
        <f t="shared" si="15"/>
        <v>5.770801257404786</v>
      </c>
      <c r="BS53" s="15">
        <f t="shared" si="22"/>
        <v>5.6767282257685645</v>
      </c>
      <c r="BT53" s="15">
        <f t="shared" si="22"/>
        <v>5.5710134024603031</v>
      </c>
      <c r="BU53" s="15">
        <f t="shared" si="22"/>
        <v>5.4624893765517619</v>
      </c>
      <c r="BV53" s="15">
        <f t="shared" si="22"/>
        <v>5.3530501710555152</v>
      </c>
      <c r="BW53" s="15">
        <f t="shared" si="22"/>
        <v>5.2444332138449674</v>
      </c>
      <c r="BX53" s="15">
        <f t="shared" si="22"/>
        <v>5.070273950359045</v>
      </c>
      <c r="BY53" s="15">
        <f t="shared" si="22"/>
        <v>4.9690660055180293</v>
      </c>
      <c r="BZ53" s="15">
        <f t="shared" si="22"/>
        <v>4.8725364771481008</v>
      </c>
      <c r="CA53" s="15">
        <f t="shared" si="22"/>
        <v>4.7814325222848666</v>
      </c>
      <c r="CB53" s="15">
        <f t="shared" si="22"/>
        <v>4.6961721695669691</v>
      </c>
      <c r="CC53" s="15">
        <f t="shared" si="22"/>
        <v>4.7186538535138718</v>
      </c>
      <c r="CD53" s="15">
        <f t="shared" si="22"/>
        <v>4.6432154596687996</v>
      </c>
      <c r="CE53" s="15">
        <f t="shared" si="22"/>
        <v>4.5726560832771774</v>
      </c>
      <c r="CF53" s="15">
        <f t="shared" si="22"/>
        <v>4.5057005101001044</v>
      </c>
      <c r="CG53" s="15">
        <f t="shared" si="22"/>
        <v>4.4405586825121794</v>
      </c>
      <c r="CH53" s="15">
        <f t="shared" si="22"/>
        <v>4.6449278258879101</v>
      </c>
      <c r="CI53" s="15">
        <f t="shared" si="18"/>
        <v>4.5715389480341138</v>
      </c>
      <c r="CJ53" s="15">
        <f t="shared" si="18"/>
        <v>4.4907154540920677</v>
      </c>
      <c r="CK53" s="15">
        <f t="shared" si="18"/>
        <v>4.3979913695421056</v>
      </c>
      <c r="CL53" s="15">
        <f t="shared" si="18"/>
        <v>4.2881646284345916</v>
      </c>
      <c r="CM53" s="15">
        <f t="shared" si="18"/>
        <v>4.3655879571583522</v>
      </c>
      <c r="CN53" s="15">
        <f t="shared" si="18"/>
        <v>4.1945767557394742</v>
      </c>
      <c r="CO53" s="15">
        <f t="shared" si="18"/>
        <v>3.9841628365745838</v>
      </c>
      <c r="CP53" s="15">
        <f t="shared" si="18"/>
        <v>3.7253892959396877</v>
      </c>
      <c r="CQ53" s="15"/>
      <c r="CR53" s="15"/>
      <c r="CS53" s="15"/>
      <c r="CT53" s="20">
        <f t="shared" si="6"/>
        <v>152.14538489621506</v>
      </c>
      <c r="CU53" s="15"/>
      <c r="CV53" s="49">
        <f>賃金!R74*$B$3/100</f>
        <v>6.4334852396543614</v>
      </c>
      <c r="CW53" s="15">
        <f t="shared" si="19"/>
        <v>6.8395577518132304</v>
      </c>
      <c r="CX53" s="15">
        <f t="shared" si="19"/>
        <v>7.2094574073593831</v>
      </c>
      <c r="CY53" s="15">
        <f t="shared" si="19"/>
        <v>9.2015826768329987</v>
      </c>
      <c r="CZ53" s="15">
        <f t="shared" si="19"/>
        <v>9.5462134193249177</v>
      </c>
      <c r="DA53" s="15">
        <f t="shared" si="19"/>
        <v>9.8314893791290086</v>
      </c>
      <c r="DB53" s="15">
        <f t="shared" si="19"/>
        <v>10.055542603582213</v>
      </c>
      <c r="DC53" s="15">
        <f t="shared" si="17"/>
        <v>10.217888539148644</v>
      </c>
      <c r="DD53" s="15">
        <f t="shared" si="17"/>
        <v>10.711225356105379</v>
      </c>
      <c r="DE53" s="15">
        <f t="shared" si="17"/>
        <v>10.755199507973936</v>
      </c>
      <c r="DF53" s="15">
        <f t="shared" si="17"/>
        <v>10.740888056971729</v>
      </c>
      <c r="DG53" s="15">
        <f t="shared" si="17"/>
        <v>10.672190374142337</v>
      </c>
      <c r="DH53" s="15">
        <f t="shared" si="17"/>
        <v>10.553771053688893</v>
      </c>
      <c r="DI53" s="15">
        <f t="shared" si="17"/>
        <v>10.622999794598373</v>
      </c>
      <c r="DJ53" s="15">
        <f t="shared" si="17"/>
        <v>10.417021272641943</v>
      </c>
      <c r="DK53" s="15">
        <f t="shared" si="17"/>
        <v>10.17783942701076</v>
      </c>
      <c r="DL53" s="15">
        <f t="shared" si="17"/>
        <v>9.9119808924601127</v>
      </c>
      <c r="DM53" s="15">
        <f t="shared" si="17"/>
        <v>9.626068919929553</v>
      </c>
      <c r="DN53" s="15">
        <f t="shared" si="17"/>
        <v>9.1211533510284877</v>
      </c>
      <c r="DO53" s="15">
        <f t="shared" si="24"/>
        <v>8.8214582472470084</v>
      </c>
      <c r="DP53" s="15">
        <f t="shared" si="24"/>
        <v>8.5208092545969105</v>
      </c>
      <c r="DQ53" s="15">
        <f t="shared" si="24"/>
        <v>8.2247204412648607</v>
      </c>
      <c r="DR53" s="15">
        <f t="shared" si="24"/>
        <v>7.9381297755539801</v>
      </c>
      <c r="DS53" s="15">
        <f t="shared" si="24"/>
        <v>7.5639552570178186</v>
      </c>
      <c r="DT53" s="15">
        <f t="shared" si="24"/>
        <v>7.3115800562194462</v>
      </c>
      <c r="DU53" s="15">
        <f t="shared" si="24"/>
        <v>7.0784612198235344</v>
      </c>
      <c r="DV53" s="15">
        <f t="shared" si="24"/>
        <v>6.8658740615240363</v>
      </c>
      <c r="DW53" s="15">
        <f t="shared" si="24"/>
        <v>6.6738636853340756</v>
      </c>
      <c r="DX53" s="15">
        <f t="shared" si="24"/>
        <v>6.7193139396373995</v>
      </c>
      <c r="DY53" s="15">
        <f t="shared" si="24"/>
        <v>6.5577637366558914</v>
      </c>
      <c r="DZ53" s="15">
        <f t="shared" si="21"/>
        <v>6.4086239340218363</v>
      </c>
      <c r="EA53" s="15">
        <f t="shared" si="21"/>
        <v>6.2654872816966876</v>
      </c>
      <c r="EB53" s="15">
        <f t="shared" si="21"/>
        <v>6.1199910957388104</v>
      </c>
      <c r="EC53" s="15">
        <f t="shared" si="21"/>
        <v>6.3296621073758077</v>
      </c>
      <c r="ED53" s="15">
        <f t="shared" si="21"/>
        <v>6.1345076192187831</v>
      </c>
      <c r="EE53" s="15">
        <f t="shared" si="21"/>
        <v>5.8963022667124134</v>
      </c>
      <c r="EF53" s="15">
        <f t="shared" si="21"/>
        <v>5.5964103567685832</v>
      </c>
      <c r="EG53" s="15">
        <f t="shared" si="21"/>
        <v>5.2133939149380204</v>
      </c>
      <c r="EH53" s="15">
        <f t="shared" si="21"/>
        <v>4.5269223022538885</v>
      </c>
      <c r="EI53" s="15">
        <f t="shared" si="21"/>
        <v>3.9273593271600542</v>
      </c>
      <c r="EJ53" s="15"/>
      <c r="EK53" s="15"/>
      <c r="EL53" s="15"/>
      <c r="EN53" s="20">
        <f t="shared" si="8"/>
        <v>231.45639485340871</v>
      </c>
      <c r="EO53" s="29">
        <f t="shared" si="3"/>
        <v>14739.040591845269</v>
      </c>
      <c r="EQ53" s="13">
        <f t="shared" si="9"/>
        <v>-5616.3702649999996</v>
      </c>
      <c r="ER53" s="20">
        <f t="shared" si="4"/>
        <v>9122.6703268452693</v>
      </c>
      <c r="ES53" s="13">
        <f t="shared" si="0"/>
        <v>3553.779197432566</v>
      </c>
    </row>
    <row r="54" spans="1:149" ht="15.75">
      <c r="A54" s="18">
        <v>2066</v>
      </c>
      <c r="C54" s="13">
        <v>63</v>
      </c>
      <c r="D54" s="49">
        <f>賃金!P75*$B$3/100</f>
        <v>3.0553431713164492</v>
      </c>
      <c r="E54" s="15">
        <f t="shared" si="14"/>
        <v>3.2652501185104308</v>
      </c>
      <c r="F54" s="15">
        <f t="shared" si="14"/>
        <v>3.4492065257535209</v>
      </c>
      <c r="G54" s="15">
        <f t="shared" si="14"/>
        <v>3.6085976703901737</v>
      </c>
      <c r="H54" s="15">
        <f t="shared" si="14"/>
        <v>4.5714943737580178</v>
      </c>
      <c r="I54" s="15">
        <f t="shared" si="14"/>
        <v>4.7111725501058359</v>
      </c>
      <c r="J54" s="15">
        <f t="shared" si="14"/>
        <v>4.8259303551241111</v>
      </c>
      <c r="K54" s="15">
        <f t="shared" si="14"/>
        <v>4.9174403876608688</v>
      </c>
      <c r="L54" s="15">
        <f t="shared" si="13"/>
        <v>4.9873594951507387</v>
      </c>
      <c r="M54" s="15">
        <f t="shared" si="13"/>
        <v>5.3594659874415473</v>
      </c>
      <c r="N54" s="15">
        <f t="shared" si="13"/>
        <v>5.393110812031523</v>
      </c>
      <c r="O54" s="15">
        <f t="shared" si="13"/>
        <v>5.4089244441858577</v>
      </c>
      <c r="P54" s="15">
        <f t="shared" si="13"/>
        <v>5.4085552853062859</v>
      </c>
      <c r="Q54" s="15">
        <f t="shared" si="13"/>
        <v>5.3936112940271093</v>
      </c>
      <c r="R54" s="15">
        <f t="shared" si="13"/>
        <v>5.4854933888591599</v>
      </c>
      <c r="S54" s="15">
        <f t="shared" si="13"/>
        <v>5.4451569486237021</v>
      </c>
      <c r="T54" s="15">
        <f t="shared" si="13"/>
        <v>5.3945552689561609</v>
      </c>
      <c r="U54" s="15">
        <f t="shared" si="13"/>
        <v>5.3351184109991072</v>
      </c>
      <c r="V54" s="15">
        <f t="shared" si="13"/>
        <v>5.2682108768645071</v>
      </c>
      <c r="W54" s="15">
        <f t="shared" si="13"/>
        <v>5.1617689898874746</v>
      </c>
      <c r="X54" s="15">
        <f t="shared" si="13"/>
        <v>5.084228265213639</v>
      </c>
      <c r="Y54" s="15">
        <f t="shared" si="13"/>
        <v>5.0028931118898878</v>
      </c>
      <c r="Z54" s="15">
        <f t="shared" si="13"/>
        <v>4.918810603220436</v>
      </c>
      <c r="AA54" s="15">
        <f t="shared" si="13"/>
        <v>4.8329386169002131</v>
      </c>
      <c r="AB54" s="15">
        <f t="shared" si="23"/>
        <v>4.6834125507067315</v>
      </c>
      <c r="AC54" s="15">
        <f t="shared" si="23"/>
        <v>4.5976037047241398</v>
      </c>
      <c r="AD54" s="15">
        <f t="shared" si="23"/>
        <v>4.5122891056357979</v>
      </c>
      <c r="AE54" s="15">
        <f t="shared" si="23"/>
        <v>4.4280144250456042</v>
      </c>
      <c r="AF54" s="15">
        <f t="shared" si="23"/>
        <v>4.3452135782530936</v>
      </c>
      <c r="AG54" s="15">
        <f t="shared" si="23"/>
        <v>4.2624055718904232</v>
      </c>
      <c r="AH54" s="15">
        <f t="shared" si="23"/>
        <v>4.1834167009801009</v>
      </c>
      <c r="AI54" s="15">
        <f t="shared" si="23"/>
        <v>4.1064845250352002</v>
      </c>
      <c r="AJ54" s="15">
        <f t="shared" si="23"/>
        <v>4.031548480551856</v>
      </c>
      <c r="AK54" s="15">
        <f t="shared" si="20"/>
        <v>3.9584125652969919</v>
      </c>
      <c r="AL54" s="15">
        <f t="shared" si="20"/>
        <v>4.1266476401024628</v>
      </c>
      <c r="AM54" s="15">
        <f t="shared" si="20"/>
        <v>4.0515952411261464</v>
      </c>
      <c r="AN54" s="15">
        <f t="shared" si="20"/>
        <v>3.9769166021219395</v>
      </c>
      <c r="AO54" s="15">
        <f t="shared" si="20"/>
        <v>3.9017780397580206</v>
      </c>
      <c r="AP54" s="15">
        <f t="shared" si="20"/>
        <v>3.8251768778358377</v>
      </c>
      <c r="AQ54" s="15">
        <f t="shared" si="20"/>
        <v>4.1192231307511946</v>
      </c>
      <c r="AR54" s="15">
        <f t="shared" si="20"/>
        <v>4.0276930598885174</v>
      </c>
      <c r="AS54" s="15">
        <f t="shared" si="20"/>
        <v>3.930076448877025</v>
      </c>
      <c r="AT54" s="15">
        <f>AS53</f>
        <v>3.824471961173133</v>
      </c>
      <c r="AU54" s="15">
        <f>AT53</f>
        <v>3.708764722152424</v>
      </c>
      <c r="AV54" s="15">
        <f>AU53</f>
        <v>3.1394351669941063</v>
      </c>
      <c r="AW54" s="15"/>
      <c r="AX54" s="15"/>
      <c r="AY54" s="20">
        <f t="shared" si="2"/>
        <v>0</v>
      </c>
      <c r="AZ54" s="15"/>
      <c r="BA54" s="49">
        <f>賃金!Q75*$B$3/100</f>
        <v>3.4447863986182665</v>
      </c>
      <c r="BB54" s="15">
        <f t="shared" si="16"/>
        <v>3.6339930655340607</v>
      </c>
      <c r="BC54" s="15">
        <f t="shared" si="16"/>
        <v>3.8073799323178896</v>
      </c>
      <c r="BD54" s="15">
        <f t="shared" si="16"/>
        <v>3.9635813619743532</v>
      </c>
      <c r="BE54" s="15">
        <f t="shared" si="16"/>
        <v>5.00706084646015</v>
      </c>
      <c r="BF54" s="15">
        <f t="shared" si="16"/>
        <v>5.1526076214153447</v>
      </c>
      <c r="BG54" s="15">
        <f t="shared" si="16"/>
        <v>5.2748286844031353</v>
      </c>
      <c r="BH54" s="15">
        <f t="shared" si="15"/>
        <v>5.3737207573448362</v>
      </c>
      <c r="BI54" s="15">
        <f t="shared" si="15"/>
        <v>5.449616986244191</v>
      </c>
      <c r="BJ54" s="15">
        <f t="shared" si="15"/>
        <v>5.9807676668064254</v>
      </c>
      <c r="BK54" s="15">
        <f t="shared" si="15"/>
        <v>6.0156433826144893</v>
      </c>
      <c r="BL54" s="15">
        <f t="shared" si="15"/>
        <v>6.0284616375997588</v>
      </c>
      <c r="BM54" s="15">
        <f t="shared" si="15"/>
        <v>6.0207012353652036</v>
      </c>
      <c r="BN54" s="15">
        <f t="shared" si="15"/>
        <v>5.9940337296892174</v>
      </c>
      <c r="BO54" s="15">
        <f t="shared" si="15"/>
        <v>6.0831843702625532</v>
      </c>
      <c r="BP54" s="15">
        <f t="shared" si="15"/>
        <v>6.0230006519576236</v>
      </c>
      <c r="BQ54" s="15">
        <f t="shared" si="15"/>
        <v>5.9494430788246122</v>
      </c>
      <c r="BR54" s="15">
        <f t="shared" si="15"/>
        <v>5.864655292602146</v>
      </c>
      <c r="BS54" s="15">
        <f t="shared" si="22"/>
        <v>5.770801257404786</v>
      </c>
      <c r="BT54" s="15">
        <f t="shared" si="22"/>
        <v>5.6767282257685645</v>
      </c>
      <c r="BU54" s="15">
        <f t="shared" si="22"/>
        <v>5.5710134024603031</v>
      </c>
      <c r="BV54" s="15">
        <f t="shared" si="22"/>
        <v>5.4624893765517619</v>
      </c>
      <c r="BW54" s="15">
        <f t="shared" si="22"/>
        <v>5.3530501710555152</v>
      </c>
      <c r="BX54" s="15">
        <f t="shared" si="22"/>
        <v>5.2444332138449674</v>
      </c>
      <c r="BY54" s="15">
        <f t="shared" si="22"/>
        <v>5.070273950359045</v>
      </c>
      <c r="BZ54" s="15">
        <f t="shared" si="22"/>
        <v>4.9690660055180293</v>
      </c>
      <c r="CA54" s="15">
        <f t="shared" si="22"/>
        <v>4.8725364771481008</v>
      </c>
      <c r="CB54" s="15">
        <f t="shared" si="22"/>
        <v>4.7814325222848666</v>
      </c>
      <c r="CC54" s="15">
        <f t="shared" si="22"/>
        <v>4.6961721695669691</v>
      </c>
      <c r="CD54" s="15">
        <f t="shared" si="22"/>
        <v>4.7186538535138718</v>
      </c>
      <c r="CE54" s="15">
        <f t="shared" si="22"/>
        <v>4.6432154596687996</v>
      </c>
      <c r="CF54" s="15">
        <f t="shared" si="22"/>
        <v>4.5726560832771774</v>
      </c>
      <c r="CG54" s="15">
        <f t="shared" si="22"/>
        <v>4.5057005101001044</v>
      </c>
      <c r="CH54" s="15">
        <f t="shared" si="22"/>
        <v>4.4405586825121794</v>
      </c>
      <c r="CI54" s="15">
        <f t="shared" si="18"/>
        <v>4.6449278258879101</v>
      </c>
      <c r="CJ54" s="15">
        <f t="shared" si="18"/>
        <v>4.5715389480341138</v>
      </c>
      <c r="CK54" s="15">
        <f t="shared" si="18"/>
        <v>4.4907154540920677</v>
      </c>
      <c r="CL54" s="15">
        <f t="shared" si="18"/>
        <v>4.3979913695421056</v>
      </c>
      <c r="CM54" s="15">
        <f t="shared" si="18"/>
        <v>4.2881646284345916</v>
      </c>
      <c r="CN54" s="15">
        <f t="shared" si="18"/>
        <v>4.3655879571583522</v>
      </c>
      <c r="CO54" s="15">
        <f t="shared" si="18"/>
        <v>4.1945767557394742</v>
      </c>
      <c r="CP54" s="15">
        <f t="shared" si="18"/>
        <v>3.9841628365745838</v>
      </c>
      <c r="CQ54" s="15">
        <f t="shared" si="18"/>
        <v>3.7253892959396877</v>
      </c>
      <c r="CR54" s="15"/>
      <c r="CS54" s="15"/>
      <c r="CT54" s="20">
        <f t="shared" si="6"/>
        <v>154.81636979938261</v>
      </c>
      <c r="CU54" s="15"/>
      <c r="CV54" s="49">
        <f>賃金!R75*$B$3/100</f>
        <v>5.9983616145609675</v>
      </c>
      <c r="CW54" s="15">
        <f t="shared" si="19"/>
        <v>6.4334852396543614</v>
      </c>
      <c r="CX54" s="15">
        <f t="shared" si="19"/>
        <v>6.8395577518132304</v>
      </c>
      <c r="CY54" s="15">
        <f t="shared" si="19"/>
        <v>7.2094574073593831</v>
      </c>
      <c r="CZ54" s="15">
        <f t="shared" si="19"/>
        <v>9.2015826768329987</v>
      </c>
      <c r="DA54" s="15">
        <f t="shared" si="19"/>
        <v>9.5462134193249177</v>
      </c>
      <c r="DB54" s="15">
        <f t="shared" si="19"/>
        <v>9.8314893791290086</v>
      </c>
      <c r="DC54" s="15">
        <f t="shared" si="17"/>
        <v>10.055542603582213</v>
      </c>
      <c r="DD54" s="15">
        <f t="shared" si="17"/>
        <v>10.217888539148644</v>
      </c>
      <c r="DE54" s="15">
        <f t="shared" si="17"/>
        <v>10.711225356105379</v>
      </c>
      <c r="DF54" s="15">
        <f t="shared" si="17"/>
        <v>10.755199507973936</v>
      </c>
      <c r="DG54" s="15">
        <f t="shared" si="17"/>
        <v>10.740888056971729</v>
      </c>
      <c r="DH54" s="15">
        <f t="shared" si="17"/>
        <v>10.672190374142337</v>
      </c>
      <c r="DI54" s="15">
        <f t="shared" si="17"/>
        <v>10.553771053688893</v>
      </c>
      <c r="DJ54" s="15">
        <f t="shared" si="17"/>
        <v>10.622999794598373</v>
      </c>
      <c r="DK54" s="15">
        <f t="shared" si="17"/>
        <v>10.417021272641943</v>
      </c>
      <c r="DL54" s="15">
        <f t="shared" si="17"/>
        <v>10.17783942701076</v>
      </c>
      <c r="DM54" s="15">
        <f t="shared" si="17"/>
        <v>9.9119808924601127</v>
      </c>
      <c r="DN54" s="15">
        <f t="shared" si="17"/>
        <v>9.626068919929553</v>
      </c>
      <c r="DO54" s="15">
        <f t="shared" si="24"/>
        <v>9.1211533510284877</v>
      </c>
      <c r="DP54" s="15">
        <f t="shared" si="24"/>
        <v>8.8214582472470084</v>
      </c>
      <c r="DQ54" s="15">
        <f t="shared" si="24"/>
        <v>8.5208092545969105</v>
      </c>
      <c r="DR54" s="15">
        <f t="shared" si="24"/>
        <v>8.2247204412648607</v>
      </c>
      <c r="DS54" s="15">
        <f t="shared" si="24"/>
        <v>7.9381297755539801</v>
      </c>
      <c r="DT54" s="15">
        <f t="shared" si="24"/>
        <v>7.5639552570178186</v>
      </c>
      <c r="DU54" s="15">
        <f t="shared" si="24"/>
        <v>7.3115800562194462</v>
      </c>
      <c r="DV54" s="15">
        <f t="shared" si="24"/>
        <v>7.0784612198235344</v>
      </c>
      <c r="DW54" s="15">
        <f t="shared" si="24"/>
        <v>6.8658740615240363</v>
      </c>
      <c r="DX54" s="15">
        <f t="shared" si="24"/>
        <v>6.6738636853340756</v>
      </c>
      <c r="DY54" s="15">
        <f t="shared" si="24"/>
        <v>6.7193139396373995</v>
      </c>
      <c r="DZ54" s="15">
        <f t="shared" si="21"/>
        <v>6.5577637366558914</v>
      </c>
      <c r="EA54" s="15">
        <f t="shared" si="21"/>
        <v>6.4086239340218363</v>
      </c>
      <c r="EB54" s="15">
        <f t="shared" si="21"/>
        <v>6.2654872816966876</v>
      </c>
      <c r="EC54" s="15">
        <f t="shared" si="21"/>
        <v>6.1199910957388104</v>
      </c>
      <c r="ED54" s="15">
        <f t="shared" si="21"/>
        <v>6.3296621073758077</v>
      </c>
      <c r="EE54" s="15">
        <f t="shared" si="21"/>
        <v>6.1345076192187831</v>
      </c>
      <c r="EF54" s="15">
        <f t="shared" si="21"/>
        <v>5.8963022667124134</v>
      </c>
      <c r="EG54" s="15">
        <f t="shared" si="21"/>
        <v>5.5964103567685832</v>
      </c>
      <c r="EH54" s="15">
        <f t="shared" si="21"/>
        <v>5.2133939149380204</v>
      </c>
      <c r="EI54" s="15">
        <f t="shared" si="21"/>
        <v>4.5269223022538885</v>
      </c>
      <c r="EJ54" s="15">
        <f t="shared" si="21"/>
        <v>3.9273593271600542</v>
      </c>
      <c r="EK54" s="15"/>
      <c r="EL54" s="15"/>
      <c r="EN54" s="20">
        <f t="shared" si="8"/>
        <v>236.18500650455459</v>
      </c>
      <c r="EO54" s="29">
        <f t="shared" si="3"/>
        <v>15037.778921649762</v>
      </c>
      <c r="EQ54" s="13">
        <f t="shared" si="9"/>
        <v>-5616.3702649999996</v>
      </c>
      <c r="ER54" s="20">
        <f t="shared" si="4"/>
        <v>9421.4086566497626</v>
      </c>
      <c r="ES54" s="13">
        <f t="shared" si="0"/>
        <v>3592.3532811463292</v>
      </c>
    </row>
    <row r="55" spans="1:149" ht="15.75">
      <c r="A55" s="18">
        <v>2067</v>
      </c>
      <c r="C55" s="13">
        <v>64</v>
      </c>
      <c r="D55" s="49">
        <f>賃金!P76*$B$3/100</f>
        <v>2.818105738812704</v>
      </c>
      <c r="E55" s="15">
        <f t="shared" si="14"/>
        <v>3.0553431713164492</v>
      </c>
      <c r="F55" s="15">
        <f t="shared" si="14"/>
        <v>3.2652501185104308</v>
      </c>
      <c r="G55" s="15">
        <f t="shared" si="14"/>
        <v>3.4492065257535209</v>
      </c>
      <c r="H55" s="15">
        <f t="shared" si="14"/>
        <v>3.6085976703901737</v>
      </c>
      <c r="I55" s="15">
        <f t="shared" si="14"/>
        <v>4.5714943737580178</v>
      </c>
      <c r="J55" s="15">
        <f t="shared" si="14"/>
        <v>4.7111725501058359</v>
      </c>
      <c r="K55" s="15">
        <f t="shared" si="14"/>
        <v>4.8259303551241111</v>
      </c>
      <c r="L55" s="15">
        <f t="shared" si="13"/>
        <v>4.9174403876608688</v>
      </c>
      <c r="M55" s="15">
        <f t="shared" si="13"/>
        <v>4.9873594951507387</v>
      </c>
      <c r="N55" s="15">
        <f t="shared" si="13"/>
        <v>5.3594659874415473</v>
      </c>
      <c r="O55" s="15">
        <f t="shared" si="13"/>
        <v>5.393110812031523</v>
      </c>
      <c r="P55" s="15">
        <f t="shared" si="13"/>
        <v>5.4089244441858577</v>
      </c>
      <c r="Q55" s="15">
        <f t="shared" si="13"/>
        <v>5.4085552853062859</v>
      </c>
      <c r="R55" s="15">
        <f t="shared" si="13"/>
        <v>5.3936112940271093</v>
      </c>
      <c r="S55" s="15">
        <f t="shared" si="13"/>
        <v>5.4854933888591599</v>
      </c>
      <c r="T55" s="15">
        <f t="shared" si="13"/>
        <v>5.4451569486237021</v>
      </c>
      <c r="U55" s="15">
        <f t="shared" si="13"/>
        <v>5.3945552689561609</v>
      </c>
      <c r="V55" s="15">
        <f t="shared" si="13"/>
        <v>5.3351184109991072</v>
      </c>
      <c r="W55" s="15">
        <f t="shared" si="13"/>
        <v>5.2682108768645071</v>
      </c>
      <c r="X55" s="15">
        <f t="shared" si="13"/>
        <v>5.1617689898874746</v>
      </c>
      <c r="Y55" s="15">
        <f t="shared" si="13"/>
        <v>5.084228265213639</v>
      </c>
      <c r="Z55" s="15">
        <f t="shared" si="13"/>
        <v>5.0028931118898878</v>
      </c>
      <c r="AA55" s="15">
        <f t="shared" si="13"/>
        <v>4.918810603220436</v>
      </c>
      <c r="AB55" s="15">
        <f t="shared" si="23"/>
        <v>4.8329386169002131</v>
      </c>
      <c r="AC55" s="15">
        <f t="shared" si="23"/>
        <v>4.6834125507067315</v>
      </c>
      <c r="AD55" s="15">
        <f t="shared" si="23"/>
        <v>4.5976037047241398</v>
      </c>
      <c r="AE55" s="15">
        <f t="shared" si="23"/>
        <v>4.5122891056357979</v>
      </c>
      <c r="AF55" s="15">
        <f t="shared" si="23"/>
        <v>4.4280144250456042</v>
      </c>
      <c r="AG55" s="15">
        <f t="shared" si="23"/>
        <v>4.3452135782530936</v>
      </c>
      <c r="AH55" s="15">
        <f t="shared" si="23"/>
        <v>4.2624055718904232</v>
      </c>
      <c r="AI55" s="15">
        <f t="shared" si="23"/>
        <v>4.1834167009801009</v>
      </c>
      <c r="AJ55" s="15">
        <f t="shared" si="23"/>
        <v>4.1064845250352002</v>
      </c>
      <c r="AK55" s="15">
        <f t="shared" si="20"/>
        <v>4.031548480551856</v>
      </c>
      <c r="AL55" s="15">
        <f t="shared" si="20"/>
        <v>3.9584125652969919</v>
      </c>
      <c r="AM55" s="15">
        <f t="shared" si="20"/>
        <v>4.1266476401024628</v>
      </c>
      <c r="AN55" s="15">
        <f t="shared" si="20"/>
        <v>4.0515952411261464</v>
      </c>
      <c r="AO55" s="15">
        <f t="shared" si="20"/>
        <v>3.9769166021219395</v>
      </c>
      <c r="AP55" s="15">
        <f t="shared" si="20"/>
        <v>3.9017780397580206</v>
      </c>
      <c r="AQ55" s="15">
        <f t="shared" si="20"/>
        <v>3.8251768778358377</v>
      </c>
      <c r="AR55" s="15">
        <f t="shared" si="20"/>
        <v>4.1192231307511946</v>
      </c>
      <c r="AS55" s="15">
        <f t="shared" si="20"/>
        <v>4.0276930598885174</v>
      </c>
      <c r="AT55" s="15">
        <f>AS54</f>
        <v>3.930076448877025</v>
      </c>
      <c r="AU55" s="15">
        <f>AT54</f>
        <v>3.824471961173133</v>
      </c>
      <c r="AV55" s="15">
        <f>AU54</f>
        <v>3.708764722152424</v>
      </c>
      <c r="AW55" s="15">
        <f>AV54</f>
        <v>3.1394351669941063</v>
      </c>
      <c r="AX55" s="15"/>
      <c r="AY55" s="20">
        <f t="shared" si="2"/>
        <v>0</v>
      </c>
      <c r="AZ55" s="15"/>
      <c r="BA55" s="49">
        <f>賃金!Q76*$B$3/100</f>
        <v>3.2415314574136653</v>
      </c>
      <c r="BB55" s="15">
        <f t="shared" si="16"/>
        <v>3.4447863986182665</v>
      </c>
      <c r="BC55" s="15">
        <f t="shared" si="16"/>
        <v>3.6339930655340607</v>
      </c>
      <c r="BD55" s="15">
        <f t="shared" si="16"/>
        <v>3.8073799323178896</v>
      </c>
      <c r="BE55" s="15">
        <f t="shared" si="16"/>
        <v>3.9635813619743532</v>
      </c>
      <c r="BF55" s="15">
        <f t="shared" si="16"/>
        <v>5.00706084646015</v>
      </c>
      <c r="BG55" s="15">
        <f t="shared" si="16"/>
        <v>5.1526076214153447</v>
      </c>
      <c r="BH55" s="15">
        <f t="shared" si="15"/>
        <v>5.2748286844031353</v>
      </c>
      <c r="BI55" s="15">
        <f t="shared" si="15"/>
        <v>5.3737207573448362</v>
      </c>
      <c r="BJ55" s="15">
        <f t="shared" si="15"/>
        <v>5.449616986244191</v>
      </c>
      <c r="BK55" s="15">
        <f t="shared" si="15"/>
        <v>5.9807676668064254</v>
      </c>
      <c r="BL55" s="15">
        <f t="shared" si="15"/>
        <v>6.0156433826144893</v>
      </c>
      <c r="BM55" s="15">
        <f t="shared" si="15"/>
        <v>6.0284616375997588</v>
      </c>
      <c r="BN55" s="15">
        <f t="shared" si="15"/>
        <v>6.0207012353652036</v>
      </c>
      <c r="BO55" s="15">
        <f t="shared" si="15"/>
        <v>5.9940337296892174</v>
      </c>
      <c r="BP55" s="15">
        <f t="shared" si="15"/>
        <v>6.0831843702625532</v>
      </c>
      <c r="BQ55" s="15">
        <f t="shared" si="15"/>
        <v>6.0230006519576236</v>
      </c>
      <c r="BR55" s="15">
        <f t="shared" si="15"/>
        <v>5.9494430788246122</v>
      </c>
      <c r="BS55" s="15">
        <f t="shared" si="22"/>
        <v>5.864655292602146</v>
      </c>
      <c r="BT55" s="15">
        <f t="shared" si="22"/>
        <v>5.770801257404786</v>
      </c>
      <c r="BU55" s="15">
        <f t="shared" si="22"/>
        <v>5.6767282257685645</v>
      </c>
      <c r="BV55" s="15">
        <f t="shared" si="22"/>
        <v>5.5710134024603031</v>
      </c>
      <c r="BW55" s="15">
        <f t="shared" si="22"/>
        <v>5.4624893765517619</v>
      </c>
      <c r="BX55" s="15">
        <f t="shared" si="22"/>
        <v>5.3530501710555152</v>
      </c>
      <c r="BY55" s="15">
        <f t="shared" si="22"/>
        <v>5.2444332138449674</v>
      </c>
      <c r="BZ55" s="15">
        <f t="shared" si="22"/>
        <v>5.070273950359045</v>
      </c>
      <c r="CA55" s="15">
        <f t="shared" si="22"/>
        <v>4.9690660055180293</v>
      </c>
      <c r="CB55" s="15">
        <f t="shared" si="22"/>
        <v>4.8725364771481008</v>
      </c>
      <c r="CC55" s="15">
        <f t="shared" si="22"/>
        <v>4.7814325222848666</v>
      </c>
      <c r="CD55" s="15">
        <f t="shared" si="22"/>
        <v>4.6961721695669691</v>
      </c>
      <c r="CE55" s="15">
        <f t="shared" si="22"/>
        <v>4.7186538535138718</v>
      </c>
      <c r="CF55" s="15">
        <f t="shared" si="22"/>
        <v>4.6432154596687996</v>
      </c>
      <c r="CG55" s="15">
        <f t="shared" si="22"/>
        <v>4.5726560832771774</v>
      </c>
      <c r="CH55" s="15">
        <f t="shared" si="22"/>
        <v>4.5057005101001044</v>
      </c>
      <c r="CI55" s="15">
        <f t="shared" si="18"/>
        <v>4.4405586825121794</v>
      </c>
      <c r="CJ55" s="15">
        <f t="shared" si="18"/>
        <v>4.6449278258879101</v>
      </c>
      <c r="CK55" s="15">
        <f t="shared" si="18"/>
        <v>4.5715389480341138</v>
      </c>
      <c r="CL55" s="15">
        <f t="shared" si="18"/>
        <v>4.4907154540920677</v>
      </c>
      <c r="CM55" s="15">
        <f t="shared" si="18"/>
        <v>4.3979913695421056</v>
      </c>
      <c r="CN55" s="15">
        <f t="shared" si="18"/>
        <v>4.2881646284345916</v>
      </c>
      <c r="CO55" s="15">
        <f t="shared" si="18"/>
        <v>4.3655879571583522</v>
      </c>
      <c r="CP55" s="15">
        <f t="shared" si="18"/>
        <v>4.1945767557394742</v>
      </c>
      <c r="CQ55" s="15">
        <f t="shared" si="18"/>
        <v>3.9841628365745838</v>
      </c>
      <c r="CR55" s="15">
        <f t="shared" si="18"/>
        <v>3.7253892959396877</v>
      </c>
      <c r="CS55" s="15"/>
      <c r="CT55" s="20">
        <f t="shared" si="6"/>
        <v>157.34828780236703</v>
      </c>
      <c r="CU55" s="15"/>
      <c r="CV55" s="49">
        <f>賃金!R76*$B$3/100</f>
        <v>5.5429711780007134</v>
      </c>
      <c r="CW55" s="15">
        <f t="shared" si="19"/>
        <v>5.9983616145609675</v>
      </c>
      <c r="CX55" s="15">
        <f t="shared" si="19"/>
        <v>6.4334852396543614</v>
      </c>
      <c r="CY55" s="15">
        <f t="shared" si="19"/>
        <v>6.8395577518132304</v>
      </c>
      <c r="CZ55" s="15">
        <f t="shared" si="19"/>
        <v>7.2094574073593831</v>
      </c>
      <c r="DA55" s="15">
        <f t="shared" si="19"/>
        <v>9.2015826768329987</v>
      </c>
      <c r="DB55" s="15">
        <f t="shared" si="19"/>
        <v>9.5462134193249177</v>
      </c>
      <c r="DC55" s="15">
        <f t="shared" si="17"/>
        <v>9.8314893791290086</v>
      </c>
      <c r="DD55" s="15">
        <f t="shared" si="17"/>
        <v>10.055542603582213</v>
      </c>
      <c r="DE55" s="15">
        <f t="shared" si="17"/>
        <v>10.217888539148644</v>
      </c>
      <c r="DF55" s="15">
        <f t="shared" si="17"/>
        <v>10.711225356105379</v>
      </c>
      <c r="DG55" s="15">
        <f t="shared" si="17"/>
        <v>10.755199507973936</v>
      </c>
      <c r="DH55" s="15">
        <f t="shared" si="17"/>
        <v>10.740888056971729</v>
      </c>
      <c r="DI55" s="15">
        <f t="shared" si="17"/>
        <v>10.672190374142337</v>
      </c>
      <c r="DJ55" s="15">
        <f t="shared" si="17"/>
        <v>10.553771053688893</v>
      </c>
      <c r="DK55" s="15">
        <f t="shared" si="17"/>
        <v>10.622999794598373</v>
      </c>
      <c r="DL55" s="15">
        <f t="shared" si="17"/>
        <v>10.417021272641943</v>
      </c>
      <c r="DM55" s="15">
        <f t="shared" si="17"/>
        <v>10.17783942701076</v>
      </c>
      <c r="DN55" s="15">
        <f t="shared" si="17"/>
        <v>9.9119808924601127</v>
      </c>
      <c r="DO55" s="15">
        <f t="shared" si="24"/>
        <v>9.626068919929553</v>
      </c>
      <c r="DP55" s="15">
        <f t="shared" si="24"/>
        <v>9.1211533510284877</v>
      </c>
      <c r="DQ55" s="15">
        <f t="shared" si="24"/>
        <v>8.8214582472470084</v>
      </c>
      <c r="DR55" s="15">
        <f t="shared" si="24"/>
        <v>8.5208092545969105</v>
      </c>
      <c r="DS55" s="15">
        <f t="shared" si="24"/>
        <v>8.2247204412648607</v>
      </c>
      <c r="DT55" s="15">
        <f t="shared" si="24"/>
        <v>7.9381297755539801</v>
      </c>
      <c r="DU55" s="15">
        <f t="shared" si="24"/>
        <v>7.5639552570178186</v>
      </c>
      <c r="DV55" s="15">
        <f t="shared" si="24"/>
        <v>7.3115800562194462</v>
      </c>
      <c r="DW55" s="15">
        <f t="shared" si="24"/>
        <v>7.0784612198235344</v>
      </c>
      <c r="DX55" s="15">
        <f t="shared" si="24"/>
        <v>6.8658740615240363</v>
      </c>
      <c r="DY55" s="15">
        <f t="shared" si="24"/>
        <v>6.6738636853340756</v>
      </c>
      <c r="DZ55" s="15">
        <f t="shared" si="21"/>
        <v>6.7193139396373995</v>
      </c>
      <c r="EA55" s="15">
        <f t="shared" si="21"/>
        <v>6.5577637366558914</v>
      </c>
      <c r="EB55" s="15">
        <f t="shared" si="21"/>
        <v>6.4086239340218363</v>
      </c>
      <c r="EC55" s="15">
        <f t="shared" si="21"/>
        <v>6.2654872816966876</v>
      </c>
      <c r="ED55" s="15">
        <f t="shared" si="21"/>
        <v>6.1199910957388104</v>
      </c>
      <c r="EE55" s="15">
        <f t="shared" si="21"/>
        <v>6.3296621073758077</v>
      </c>
      <c r="EF55" s="15">
        <f t="shared" si="21"/>
        <v>6.1345076192187831</v>
      </c>
      <c r="EG55" s="15">
        <f t="shared" si="21"/>
        <v>5.8963022667124134</v>
      </c>
      <c r="EH55" s="15">
        <f t="shared" si="21"/>
        <v>5.5964103567685832</v>
      </c>
      <c r="EI55" s="15">
        <f t="shared" si="21"/>
        <v>5.2133939149380204</v>
      </c>
      <c r="EJ55" s="15">
        <f t="shared" si="21"/>
        <v>4.5269223022538885</v>
      </c>
      <c r="EK55" s="15">
        <f t="shared" si="21"/>
        <v>3.9273593271600542</v>
      </c>
      <c r="EL55" s="15"/>
      <c r="EN55" s="20">
        <f t="shared" si="8"/>
        <v>240.59380229125694</v>
      </c>
      <c r="EO55" s="29">
        <f t="shared" si="3"/>
        <v>15316.538398052957</v>
      </c>
      <c r="EQ55" s="13">
        <f t="shared" si="9"/>
        <v>-5616.3702649999996</v>
      </c>
      <c r="ER55" s="20">
        <f t="shared" si="4"/>
        <v>9700.1681330529573</v>
      </c>
      <c r="ES55" s="13">
        <f t="shared" si="0"/>
        <v>3620.238624224854</v>
      </c>
    </row>
    <row r="56" spans="1:149" ht="15.75">
      <c r="A56" s="18">
        <v>2068</v>
      </c>
      <c r="C56" s="13">
        <v>65</v>
      </c>
      <c r="D56" s="49">
        <f>賃金!P77*$B$3/100</f>
        <v>2.5521668546256948</v>
      </c>
      <c r="E56" s="15">
        <f t="shared" si="14"/>
        <v>2.818105738812704</v>
      </c>
      <c r="F56" s="15">
        <f t="shared" si="14"/>
        <v>3.0553431713164492</v>
      </c>
      <c r="G56" s="15">
        <f t="shared" si="14"/>
        <v>3.2652501185104308</v>
      </c>
      <c r="H56" s="15">
        <f t="shared" si="14"/>
        <v>3.4492065257535209</v>
      </c>
      <c r="I56" s="15">
        <f t="shared" si="14"/>
        <v>3.6085976703901737</v>
      </c>
      <c r="J56" s="15">
        <f t="shared" si="14"/>
        <v>4.5714943737580178</v>
      </c>
      <c r="K56" s="15">
        <f t="shared" si="14"/>
        <v>4.7111725501058359</v>
      </c>
      <c r="L56" s="15">
        <f t="shared" si="13"/>
        <v>4.8259303551241111</v>
      </c>
      <c r="M56" s="15">
        <f t="shared" si="13"/>
        <v>4.9174403876608688</v>
      </c>
      <c r="N56" s="15">
        <f t="shared" si="13"/>
        <v>4.9873594951507387</v>
      </c>
      <c r="O56" s="15">
        <f t="shared" si="13"/>
        <v>5.3594659874415473</v>
      </c>
      <c r="P56" s="15">
        <f t="shared" si="13"/>
        <v>5.393110812031523</v>
      </c>
      <c r="Q56" s="15">
        <f t="shared" si="13"/>
        <v>5.4089244441858577</v>
      </c>
      <c r="R56" s="15">
        <f t="shared" si="13"/>
        <v>5.4085552853062859</v>
      </c>
      <c r="S56" s="15">
        <f t="shared" si="13"/>
        <v>5.3936112940271093</v>
      </c>
      <c r="T56" s="15">
        <f t="shared" si="13"/>
        <v>5.4854933888591599</v>
      </c>
      <c r="U56" s="15">
        <f t="shared" si="13"/>
        <v>5.4451569486237021</v>
      </c>
      <c r="V56" s="15">
        <f t="shared" si="13"/>
        <v>5.3945552689561609</v>
      </c>
      <c r="W56" s="15">
        <f t="shared" si="13"/>
        <v>5.3351184109991072</v>
      </c>
      <c r="X56" s="15">
        <f t="shared" si="13"/>
        <v>5.2682108768645071</v>
      </c>
      <c r="Y56" s="15">
        <f t="shared" si="13"/>
        <v>5.1617689898874746</v>
      </c>
      <c r="Z56" s="15">
        <f t="shared" si="13"/>
        <v>5.084228265213639</v>
      </c>
      <c r="AA56" s="15">
        <f t="shared" si="13"/>
        <v>5.0028931118898878</v>
      </c>
      <c r="AB56" s="15">
        <f t="shared" si="23"/>
        <v>4.918810603220436</v>
      </c>
      <c r="AC56" s="15">
        <f t="shared" si="23"/>
        <v>4.8329386169002131</v>
      </c>
      <c r="AD56" s="15">
        <f t="shared" si="23"/>
        <v>4.6834125507067315</v>
      </c>
      <c r="AE56" s="15">
        <f t="shared" si="23"/>
        <v>4.5976037047241398</v>
      </c>
      <c r="AF56" s="15">
        <f t="shared" si="23"/>
        <v>4.5122891056357979</v>
      </c>
      <c r="AG56" s="15">
        <f t="shared" si="23"/>
        <v>4.4280144250456042</v>
      </c>
      <c r="AH56" s="15">
        <f t="shared" si="23"/>
        <v>4.3452135782530936</v>
      </c>
      <c r="AI56" s="15">
        <f t="shared" si="23"/>
        <v>4.2624055718904232</v>
      </c>
      <c r="AJ56" s="15">
        <f t="shared" si="23"/>
        <v>4.1834167009801009</v>
      </c>
      <c r="AK56" s="15">
        <f t="shared" si="20"/>
        <v>4.1064845250352002</v>
      </c>
      <c r="AL56" s="15">
        <f t="shared" si="20"/>
        <v>4.031548480551856</v>
      </c>
      <c r="AM56" s="15">
        <f t="shared" si="20"/>
        <v>3.9584125652969919</v>
      </c>
      <c r="AN56" s="15">
        <f t="shared" si="20"/>
        <v>4.1266476401024628</v>
      </c>
      <c r="AO56" s="15">
        <f t="shared" si="20"/>
        <v>4.0515952411261464</v>
      </c>
      <c r="AP56" s="15">
        <f t="shared" si="20"/>
        <v>3.9769166021219395</v>
      </c>
      <c r="AQ56" s="15">
        <f t="shared" si="20"/>
        <v>3.9017780397580206</v>
      </c>
      <c r="AR56" s="15">
        <f t="shared" si="20"/>
        <v>3.8251768778358377</v>
      </c>
      <c r="AS56" s="15">
        <f t="shared" si="20"/>
        <v>4.1192231307511946</v>
      </c>
      <c r="AT56" s="15">
        <f>AS55</f>
        <v>4.0276930598885174</v>
      </c>
      <c r="AU56" s="15">
        <f>AT55</f>
        <v>3.930076448877025</v>
      </c>
      <c r="AV56" s="15">
        <f>AU55</f>
        <v>3.824471961173133</v>
      </c>
      <c r="AW56" s="15">
        <f>AV55</f>
        <v>3.708764722152424</v>
      </c>
      <c r="AX56" s="15">
        <f>AW55</f>
        <v>3.1394351669941063</v>
      </c>
      <c r="AY56" s="20">
        <f t="shared" si="2"/>
        <v>0</v>
      </c>
      <c r="AZ56" s="15"/>
      <c r="BA56" s="49">
        <f>賃金!Q77*$B$3/100</f>
        <v>3.0264317169811452</v>
      </c>
      <c r="BB56" s="15">
        <f t="shared" si="16"/>
        <v>3.2415314574136653</v>
      </c>
      <c r="BC56" s="15">
        <f t="shared" si="16"/>
        <v>3.4447863986182665</v>
      </c>
      <c r="BD56" s="15">
        <f t="shared" si="16"/>
        <v>3.6339930655340607</v>
      </c>
      <c r="BE56" s="15">
        <f t="shared" si="16"/>
        <v>3.8073799323178896</v>
      </c>
      <c r="BF56" s="15">
        <f t="shared" si="16"/>
        <v>3.9635813619743532</v>
      </c>
      <c r="BG56" s="15">
        <f t="shared" si="16"/>
        <v>5.00706084646015</v>
      </c>
      <c r="BH56" s="15">
        <f t="shared" si="15"/>
        <v>5.1526076214153447</v>
      </c>
      <c r="BI56" s="15">
        <f t="shared" si="15"/>
        <v>5.2748286844031353</v>
      </c>
      <c r="BJ56" s="15">
        <f t="shared" si="15"/>
        <v>5.3737207573448362</v>
      </c>
      <c r="BK56" s="15">
        <f t="shared" si="15"/>
        <v>5.449616986244191</v>
      </c>
      <c r="BL56" s="15">
        <f t="shared" si="15"/>
        <v>5.9807676668064254</v>
      </c>
      <c r="BM56" s="15">
        <f t="shared" si="15"/>
        <v>6.0156433826144893</v>
      </c>
      <c r="BN56" s="15">
        <f t="shared" si="15"/>
        <v>6.0284616375997588</v>
      </c>
      <c r="BO56" s="15">
        <f t="shared" si="15"/>
        <v>6.0207012353652036</v>
      </c>
      <c r="BP56" s="15">
        <f t="shared" si="15"/>
        <v>5.9940337296892174</v>
      </c>
      <c r="BQ56" s="15">
        <f t="shared" si="15"/>
        <v>6.0831843702625532</v>
      </c>
      <c r="BR56" s="15">
        <f t="shared" si="15"/>
        <v>6.0230006519576236</v>
      </c>
      <c r="BS56" s="15">
        <f t="shared" si="22"/>
        <v>5.9494430788246122</v>
      </c>
      <c r="BT56" s="15">
        <f t="shared" si="22"/>
        <v>5.864655292602146</v>
      </c>
      <c r="BU56" s="15">
        <f t="shared" si="22"/>
        <v>5.770801257404786</v>
      </c>
      <c r="BV56" s="15">
        <f t="shared" si="22"/>
        <v>5.6767282257685645</v>
      </c>
      <c r="BW56" s="15">
        <f t="shared" si="22"/>
        <v>5.5710134024603031</v>
      </c>
      <c r="BX56" s="15">
        <f t="shared" si="22"/>
        <v>5.4624893765517619</v>
      </c>
      <c r="BY56" s="15">
        <f t="shared" si="22"/>
        <v>5.3530501710555152</v>
      </c>
      <c r="BZ56" s="15">
        <f t="shared" si="22"/>
        <v>5.2444332138449674</v>
      </c>
      <c r="CA56" s="15">
        <f t="shared" si="22"/>
        <v>5.070273950359045</v>
      </c>
      <c r="CB56" s="15">
        <f t="shared" si="22"/>
        <v>4.9690660055180293</v>
      </c>
      <c r="CC56" s="15">
        <f t="shared" si="22"/>
        <v>4.8725364771481008</v>
      </c>
      <c r="CD56" s="15">
        <f t="shared" si="22"/>
        <v>4.7814325222848666</v>
      </c>
      <c r="CE56" s="15">
        <f t="shared" si="22"/>
        <v>4.6961721695669691</v>
      </c>
      <c r="CF56" s="15">
        <f t="shared" si="22"/>
        <v>4.7186538535138718</v>
      </c>
      <c r="CG56" s="15">
        <f t="shared" si="22"/>
        <v>4.6432154596687996</v>
      </c>
      <c r="CH56" s="15">
        <f t="shared" si="22"/>
        <v>4.5726560832771774</v>
      </c>
      <c r="CI56" s="15">
        <f t="shared" si="18"/>
        <v>4.5057005101001044</v>
      </c>
      <c r="CJ56" s="15">
        <f t="shared" si="18"/>
        <v>4.4405586825121794</v>
      </c>
      <c r="CK56" s="15">
        <f t="shared" si="18"/>
        <v>4.6449278258879101</v>
      </c>
      <c r="CL56" s="15">
        <f t="shared" si="18"/>
        <v>4.5715389480341138</v>
      </c>
      <c r="CM56" s="15">
        <f t="shared" si="18"/>
        <v>4.4907154540920677</v>
      </c>
      <c r="CN56" s="15">
        <f t="shared" si="18"/>
        <v>4.3979913695421056</v>
      </c>
      <c r="CO56" s="15">
        <f t="shared" si="18"/>
        <v>4.2881646284345916</v>
      </c>
      <c r="CP56" s="15">
        <f t="shared" si="18"/>
        <v>4.3655879571583522</v>
      </c>
      <c r="CQ56" s="15">
        <f t="shared" si="18"/>
        <v>4.1945767557394742</v>
      </c>
      <c r="CR56" s="15">
        <f t="shared" si="18"/>
        <v>3.9841628365745838</v>
      </c>
      <c r="CS56" s="15">
        <f t="shared" si="18"/>
        <v>3.7253892959396877</v>
      </c>
      <c r="CT56" s="20">
        <f t="shared" si="6"/>
        <v>159.73081342356608</v>
      </c>
      <c r="CU56" s="15"/>
      <c r="CV56" s="49">
        <f>賃金!R77*$B$3/100</f>
        <v>5.0778666542324542</v>
      </c>
      <c r="CW56" s="15">
        <f t="shared" si="19"/>
        <v>5.5429711780007134</v>
      </c>
      <c r="CX56" s="15">
        <f t="shared" si="19"/>
        <v>5.9983616145609675</v>
      </c>
      <c r="CY56" s="15">
        <f t="shared" si="19"/>
        <v>6.4334852396543614</v>
      </c>
      <c r="CZ56" s="15">
        <f t="shared" si="19"/>
        <v>6.8395577518132304</v>
      </c>
      <c r="DA56" s="15">
        <f t="shared" si="19"/>
        <v>7.2094574073593831</v>
      </c>
      <c r="DB56" s="15">
        <f t="shared" si="19"/>
        <v>9.2015826768329987</v>
      </c>
      <c r="DC56" s="15">
        <f t="shared" si="17"/>
        <v>9.5462134193249177</v>
      </c>
      <c r="DD56" s="15">
        <f t="shared" si="17"/>
        <v>9.8314893791290086</v>
      </c>
      <c r="DE56" s="15">
        <f t="shared" si="17"/>
        <v>10.055542603582213</v>
      </c>
      <c r="DF56" s="15">
        <f t="shared" si="17"/>
        <v>10.217888539148644</v>
      </c>
      <c r="DG56" s="15">
        <f t="shared" si="17"/>
        <v>10.711225356105379</v>
      </c>
      <c r="DH56" s="15">
        <f t="shared" si="17"/>
        <v>10.755199507973936</v>
      </c>
      <c r="DI56" s="15">
        <f t="shared" si="17"/>
        <v>10.740888056971729</v>
      </c>
      <c r="DJ56" s="15">
        <f t="shared" si="17"/>
        <v>10.672190374142337</v>
      </c>
      <c r="DK56" s="15">
        <f t="shared" si="17"/>
        <v>10.553771053688893</v>
      </c>
      <c r="DL56" s="15">
        <f t="shared" si="17"/>
        <v>10.622999794598373</v>
      </c>
      <c r="DM56" s="15">
        <f t="shared" si="17"/>
        <v>10.417021272641943</v>
      </c>
      <c r="DN56" s="15">
        <f t="shared" si="17"/>
        <v>10.17783942701076</v>
      </c>
      <c r="DO56" s="15">
        <f t="shared" si="24"/>
        <v>9.9119808924601127</v>
      </c>
      <c r="DP56" s="15">
        <f t="shared" si="24"/>
        <v>9.626068919929553</v>
      </c>
      <c r="DQ56" s="15">
        <f t="shared" si="24"/>
        <v>9.1211533510284877</v>
      </c>
      <c r="DR56" s="15">
        <f t="shared" si="24"/>
        <v>8.8214582472470084</v>
      </c>
      <c r="DS56" s="15">
        <f t="shared" si="24"/>
        <v>8.5208092545969105</v>
      </c>
      <c r="DT56" s="15">
        <f t="shared" si="24"/>
        <v>8.2247204412648607</v>
      </c>
      <c r="DU56" s="15">
        <f t="shared" si="24"/>
        <v>7.9381297755539801</v>
      </c>
      <c r="DV56" s="15">
        <f t="shared" si="24"/>
        <v>7.5639552570178186</v>
      </c>
      <c r="DW56" s="15">
        <f t="shared" si="24"/>
        <v>7.3115800562194462</v>
      </c>
      <c r="DX56" s="15">
        <f t="shared" si="24"/>
        <v>7.0784612198235344</v>
      </c>
      <c r="DY56" s="15">
        <f t="shared" si="24"/>
        <v>6.8658740615240363</v>
      </c>
      <c r="DZ56" s="15">
        <f t="shared" si="21"/>
        <v>6.6738636853340756</v>
      </c>
      <c r="EA56" s="15">
        <f t="shared" si="21"/>
        <v>6.7193139396373995</v>
      </c>
      <c r="EB56" s="15">
        <f t="shared" si="21"/>
        <v>6.5577637366558914</v>
      </c>
      <c r="EC56" s="15">
        <f t="shared" si="21"/>
        <v>6.4086239340218363</v>
      </c>
      <c r="ED56" s="15">
        <f t="shared" si="21"/>
        <v>6.2654872816966876</v>
      </c>
      <c r="EE56" s="15">
        <f t="shared" si="21"/>
        <v>6.1199910957388104</v>
      </c>
      <c r="EF56" s="15">
        <f t="shared" si="21"/>
        <v>6.3296621073758077</v>
      </c>
      <c r="EG56" s="15">
        <f t="shared" si="21"/>
        <v>6.1345076192187831</v>
      </c>
      <c r="EH56" s="15">
        <f t="shared" si="21"/>
        <v>5.8963022667124134</v>
      </c>
      <c r="EI56" s="15">
        <f t="shared" si="21"/>
        <v>5.5964103567685832</v>
      </c>
      <c r="EJ56" s="15">
        <f t="shared" si="21"/>
        <v>5.2133939149380204</v>
      </c>
      <c r="EK56" s="15">
        <f t="shared" si="21"/>
        <v>4.5269223022538885</v>
      </c>
      <c r="EL56" s="15">
        <f t="shared" si="21"/>
        <v>3.9273593271600542</v>
      </c>
      <c r="EN56" s="20">
        <f t="shared" si="8"/>
        <v>244.66788610708747</v>
      </c>
      <c r="EO56" s="29">
        <f t="shared" si="3"/>
        <v>15574.36754211528</v>
      </c>
      <c r="EQ56" s="13">
        <f t="shared" si="9"/>
        <v>-5616.3702649999996</v>
      </c>
      <c r="ER56" s="20">
        <f t="shared" si="4"/>
        <v>9957.9972771152807</v>
      </c>
      <c r="ES56" s="13">
        <f t="shared" si="0"/>
        <v>3637.6815426684893</v>
      </c>
    </row>
    <row r="57" spans="1:149">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ER57" s="15">
        <f>SUM(ER9:ER56)</f>
        <v>59867.963954319392</v>
      </c>
      <c r="ES57" s="15">
        <f>SUM(ES9:ES56)</f>
        <v>1.2015016181976534E-7</v>
      </c>
    </row>
    <row r="58" spans="1:149">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row>
    <row r="59" spans="1:149">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row>
    <row r="60" spans="1:149">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row>
    <row r="61" spans="1:149">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row>
    <row r="62" spans="1:149">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row>
  </sheetData>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35012-EB3A-4691-895E-C1BF3C548648}">
  <sheetPr>
    <tabColor rgb="FF0070C0"/>
  </sheetPr>
  <dimension ref="A1:EW62"/>
  <sheetViews>
    <sheetView workbookViewId="0">
      <selection activeCell="AY21" sqref="AY21"/>
    </sheetView>
  </sheetViews>
  <sheetFormatPr defaultColWidth="3.75" defaultRowHeight="18.75"/>
  <cols>
    <col min="1" max="1" width="19.5" style="13" customWidth="1"/>
    <col min="2" max="2" width="6.75" style="13" customWidth="1"/>
    <col min="3" max="3" width="3.75" style="13"/>
    <col min="4" max="4" width="4.5" style="13" bestFit="1" customWidth="1"/>
    <col min="5" max="5" width="3.75" style="13" customWidth="1"/>
    <col min="6" max="47" width="3.75" style="13" hidden="1" customWidth="1"/>
    <col min="48" max="48" width="3.75" style="13" customWidth="1"/>
    <col min="49" max="49" width="5.625" style="13" bestFit="1" customWidth="1"/>
    <col min="50" max="50" width="6" style="13" customWidth="1"/>
    <col min="51" max="51" width="8" style="13" bestFit="1" customWidth="1"/>
    <col min="52" max="52" width="2.375" style="13" customWidth="1"/>
    <col min="53" max="53" width="4.5" style="13" bestFit="1" customWidth="1"/>
    <col min="54" max="54" width="3.75" style="13"/>
    <col min="55" max="94" width="0" style="13" hidden="1" customWidth="1"/>
    <col min="95" max="97" width="3.75" style="13"/>
    <col min="98" max="98" width="6.625" style="13" customWidth="1"/>
    <col min="99" max="99" width="2" style="13" customWidth="1"/>
    <col min="100" max="100" width="5.625" style="13" customWidth="1"/>
    <col min="101" max="101" width="3.75" style="13"/>
    <col min="102" max="136" width="0" style="13" hidden="1" customWidth="1"/>
    <col min="137" max="137" width="0" hidden="1" customWidth="1"/>
    <col min="138" max="139" width="0" style="13" hidden="1" customWidth="1"/>
    <col min="140" max="142" width="3.75" style="13"/>
    <col min="143" max="143" width="1.875" style="13" customWidth="1"/>
    <col min="144" max="144" width="6.5" style="13" customWidth="1"/>
    <col min="145" max="145" width="7.75" style="28" customWidth="1"/>
    <col min="146" max="146" width="3.75" style="13"/>
    <col min="147" max="147" width="10.875" style="13" customWidth="1"/>
    <col min="148" max="148" width="9.875" style="13" customWidth="1"/>
    <col min="149" max="149" width="10.25" style="13" customWidth="1"/>
    <col min="150" max="150" width="10.125" style="13" customWidth="1"/>
    <col min="151" max="151" width="9.25" style="13" customWidth="1"/>
    <col min="152" max="152" width="10.5" style="13" customWidth="1"/>
    <col min="153" max="153" width="3.75" style="13"/>
    <col min="154" max="154" width="11.375" style="13" customWidth="1"/>
    <col min="155" max="16384" width="3.75" style="13"/>
  </cols>
  <sheetData>
    <row r="1" spans="1:153">
      <c r="A1" s="18" t="s">
        <v>280</v>
      </c>
      <c r="B1" s="18" t="s">
        <v>217</v>
      </c>
      <c r="D1" s="18" t="s">
        <v>591</v>
      </c>
      <c r="EO1" s="28" t="s">
        <v>271</v>
      </c>
      <c r="EQ1" s="13" t="s">
        <v>313</v>
      </c>
    </row>
    <row r="2" spans="1:153">
      <c r="A2" s="18" t="s">
        <v>623</v>
      </c>
      <c r="B2" s="21">
        <f>C2</f>
        <v>9.3000000000000007</v>
      </c>
      <c r="C2" s="13">
        <v>9.3000000000000007</v>
      </c>
      <c r="EO2" s="93" t="s">
        <v>4</v>
      </c>
      <c r="EQ2" s="13">
        <f>-苅谷・文科省・中室データ!H7</f>
        <v>-85.285464000000005</v>
      </c>
    </row>
    <row r="3" spans="1:153">
      <c r="A3" s="18" t="s">
        <v>622</v>
      </c>
      <c r="B3" s="18">
        <f>B2*3/12*2/3</f>
        <v>1.55</v>
      </c>
      <c r="EO3" s="93" t="s">
        <v>5</v>
      </c>
      <c r="EQ3" s="13">
        <f>-苅谷・文科省・中室データ!H8</f>
        <v>-905.74549400000001</v>
      </c>
      <c r="ER3" s="28"/>
    </row>
    <row r="4" spans="1:153">
      <c r="A4" s="22" t="s">
        <v>674</v>
      </c>
      <c r="B4" s="18" t="s">
        <v>676</v>
      </c>
      <c r="EO4" s="93" t="s">
        <v>6</v>
      </c>
      <c r="EQ4" s="13">
        <f>-苅谷・文科省・中室データ!H9</f>
        <v>-132.24309500000001</v>
      </c>
    </row>
    <row r="5" spans="1:153">
      <c r="A5" s="18" t="s">
        <v>635</v>
      </c>
      <c r="ET5" s="104" t="s">
        <v>279</v>
      </c>
      <c r="EU5" s="28"/>
      <c r="EV5" s="28"/>
      <c r="EW5" s="28"/>
    </row>
    <row r="6" spans="1:153" ht="18">
      <c r="A6" s="18"/>
      <c r="B6" s="18"/>
      <c r="D6" s="18" t="s">
        <v>275</v>
      </c>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54" t="s">
        <v>276</v>
      </c>
      <c r="AZ6" s="18"/>
      <c r="BA6" s="18" t="s">
        <v>277</v>
      </c>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54" t="s">
        <v>276</v>
      </c>
      <c r="CU6" s="18"/>
      <c r="CV6" s="18" t="s">
        <v>278</v>
      </c>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9"/>
      <c r="EH6" s="18"/>
      <c r="EI6" s="18"/>
      <c r="EJ6" s="18"/>
      <c r="EK6" s="18"/>
      <c r="EL6" s="18"/>
      <c r="EM6" s="18"/>
      <c r="EN6" s="155" t="s">
        <v>276</v>
      </c>
      <c r="EO6" s="104"/>
      <c r="EP6" s="18"/>
      <c r="EQ6" s="18" t="s">
        <v>283</v>
      </c>
      <c r="ER6" s="18" t="s">
        <v>291</v>
      </c>
      <c r="ES6" s="18" t="s">
        <v>292</v>
      </c>
      <c r="ET6" s="104" t="s">
        <v>268</v>
      </c>
      <c r="EU6" s="104" t="s">
        <v>270</v>
      </c>
      <c r="EV6" s="104" t="s">
        <v>281</v>
      </c>
      <c r="EW6" s="28"/>
    </row>
    <row r="7" spans="1:153">
      <c r="D7" s="18" t="s">
        <v>274</v>
      </c>
      <c r="E7" s="14"/>
      <c r="F7" s="14"/>
      <c r="G7" s="14"/>
      <c r="H7" s="14"/>
      <c r="I7" s="14"/>
      <c r="J7" s="14"/>
      <c r="K7" s="14"/>
      <c r="L7" s="14"/>
      <c r="M7" s="14"/>
      <c r="N7" s="14"/>
      <c r="O7" s="14"/>
      <c r="P7" s="14"/>
      <c r="Q7" s="14"/>
      <c r="R7" s="14"/>
      <c r="S7" s="14"/>
      <c r="T7" s="14"/>
      <c r="U7" s="14"/>
      <c r="V7" s="14"/>
      <c r="W7" s="14"/>
      <c r="X7" s="14"/>
      <c r="Y7" s="14"/>
      <c r="AY7" s="153">
        <f>苅谷・文科省・中室データ!F6</f>
        <v>411998.15</v>
      </c>
      <c r="AZ7" s="14"/>
      <c r="BA7" s="18" t="s">
        <v>274</v>
      </c>
      <c r="CT7" s="153">
        <f>苅谷・文科省・中室データ!F7</f>
        <v>54367</v>
      </c>
      <c r="CV7" s="18" t="s">
        <v>274</v>
      </c>
      <c r="EN7" s="156">
        <f>苅谷・文科省・中室データ!F10</f>
        <v>601058</v>
      </c>
      <c r="EO7" s="28" t="s">
        <v>269</v>
      </c>
      <c r="EQ7" s="13" t="s">
        <v>269</v>
      </c>
      <c r="ER7" s="13" t="s">
        <v>269</v>
      </c>
      <c r="ES7" s="13" t="s">
        <v>273</v>
      </c>
      <c r="ET7" s="28">
        <f>SUM(ES9:ES56)</f>
        <v>9.9217231763759628E-8</v>
      </c>
      <c r="EU7" s="28">
        <v>0.97834353931514972</v>
      </c>
      <c r="EV7" s="157">
        <f>1/EU7-1</f>
        <v>2.2135844736103749E-2</v>
      </c>
      <c r="EW7" s="28"/>
    </row>
    <row r="8" spans="1:153" ht="15.75">
      <c r="C8" s="13" t="s">
        <v>220</v>
      </c>
      <c r="D8" s="13" t="s">
        <v>220</v>
      </c>
      <c r="E8" s="13" t="s">
        <v>221</v>
      </c>
      <c r="F8" s="13" t="s">
        <v>222</v>
      </c>
      <c r="G8" s="13" t="s">
        <v>223</v>
      </c>
      <c r="H8" s="13" t="s">
        <v>224</v>
      </c>
      <c r="I8" s="13" t="s">
        <v>225</v>
      </c>
      <c r="J8" s="13" t="s">
        <v>226</v>
      </c>
      <c r="K8" s="13" t="s">
        <v>227</v>
      </c>
      <c r="L8" s="13" t="s">
        <v>228</v>
      </c>
      <c r="M8" s="13" t="s">
        <v>229</v>
      </c>
      <c r="N8" s="13" t="s">
        <v>230</v>
      </c>
      <c r="O8" s="13" t="s">
        <v>231</v>
      </c>
      <c r="P8" s="13" t="s">
        <v>232</v>
      </c>
      <c r="Q8" s="13" t="s">
        <v>233</v>
      </c>
      <c r="R8" s="13" t="s">
        <v>234</v>
      </c>
      <c r="S8" s="13" t="s">
        <v>235</v>
      </c>
      <c r="T8" s="13" t="s">
        <v>236</v>
      </c>
      <c r="U8" s="13" t="s">
        <v>237</v>
      </c>
      <c r="V8" s="13" t="s">
        <v>238</v>
      </c>
      <c r="W8" s="13" t="s">
        <v>239</v>
      </c>
      <c r="X8" s="13" t="s">
        <v>240</v>
      </c>
      <c r="Y8" s="13" t="s">
        <v>241</v>
      </c>
      <c r="Z8" s="13" t="s">
        <v>242</v>
      </c>
      <c r="AA8" s="13" t="s">
        <v>243</v>
      </c>
      <c r="AB8" s="13" t="s">
        <v>244</v>
      </c>
      <c r="AC8" s="13" t="s">
        <v>245</v>
      </c>
      <c r="AD8" s="13" t="s">
        <v>246</v>
      </c>
      <c r="AE8" s="13" t="s">
        <v>247</v>
      </c>
      <c r="AF8" s="13" t="s">
        <v>248</v>
      </c>
      <c r="AG8" s="13" t="s">
        <v>249</v>
      </c>
      <c r="AH8" s="13" t="s">
        <v>250</v>
      </c>
      <c r="AI8" s="13" t="s">
        <v>251</v>
      </c>
      <c r="AJ8" s="13" t="s">
        <v>252</v>
      </c>
      <c r="AK8" s="13" t="s">
        <v>253</v>
      </c>
      <c r="AL8" s="13" t="s">
        <v>254</v>
      </c>
      <c r="AM8" s="13" t="s">
        <v>255</v>
      </c>
      <c r="AN8" s="13" t="s">
        <v>256</v>
      </c>
      <c r="AO8" s="13" t="s">
        <v>257</v>
      </c>
      <c r="AP8" s="13" t="s">
        <v>258</v>
      </c>
      <c r="AQ8" s="13" t="s">
        <v>259</v>
      </c>
      <c r="AR8" s="13" t="s">
        <v>260</v>
      </c>
      <c r="AS8" s="13" t="s">
        <v>261</v>
      </c>
      <c r="AT8" s="13" t="s">
        <v>262</v>
      </c>
      <c r="AU8" s="13" t="s">
        <v>263</v>
      </c>
      <c r="AV8" s="13" t="s">
        <v>264</v>
      </c>
      <c r="AW8" s="13" t="s">
        <v>265</v>
      </c>
      <c r="AX8" s="13" t="s">
        <v>266</v>
      </c>
      <c r="AY8" s="18" t="s">
        <v>218</v>
      </c>
      <c r="BA8" s="13" t="s">
        <v>222</v>
      </c>
      <c r="BB8" s="13" t="s">
        <v>223</v>
      </c>
      <c r="BC8" s="13" t="s">
        <v>224</v>
      </c>
      <c r="BD8" s="13" t="s">
        <v>225</v>
      </c>
      <c r="BE8" s="13" t="s">
        <v>226</v>
      </c>
      <c r="BF8" s="13" t="s">
        <v>227</v>
      </c>
      <c r="BG8" s="13" t="s">
        <v>228</v>
      </c>
      <c r="BH8" s="13" t="s">
        <v>229</v>
      </c>
      <c r="BI8" s="13" t="s">
        <v>230</v>
      </c>
      <c r="BJ8" s="13" t="s">
        <v>231</v>
      </c>
      <c r="BK8" s="13" t="s">
        <v>232</v>
      </c>
      <c r="BL8" s="13" t="s">
        <v>233</v>
      </c>
      <c r="BM8" s="13" t="s">
        <v>234</v>
      </c>
      <c r="BN8" s="13" t="s">
        <v>235</v>
      </c>
      <c r="BO8" s="13" t="s">
        <v>236</v>
      </c>
      <c r="BP8" s="13" t="s">
        <v>237</v>
      </c>
      <c r="BQ8" s="13" t="s">
        <v>238</v>
      </c>
      <c r="BR8" s="13" t="s">
        <v>239</v>
      </c>
      <c r="BS8" s="13" t="s">
        <v>240</v>
      </c>
      <c r="BT8" s="13" t="s">
        <v>241</v>
      </c>
      <c r="BU8" s="13" t="s">
        <v>242</v>
      </c>
      <c r="BV8" s="13" t="s">
        <v>243</v>
      </c>
      <c r="BW8" s="13" t="s">
        <v>244</v>
      </c>
      <c r="BX8" s="13" t="s">
        <v>245</v>
      </c>
      <c r="BY8" s="13" t="s">
        <v>246</v>
      </c>
      <c r="BZ8" s="13" t="s">
        <v>247</v>
      </c>
      <c r="CA8" s="13" t="s">
        <v>248</v>
      </c>
      <c r="CB8" s="13" t="s">
        <v>249</v>
      </c>
      <c r="CC8" s="13" t="s">
        <v>250</v>
      </c>
      <c r="CD8" s="13" t="s">
        <v>251</v>
      </c>
      <c r="CE8" s="13" t="s">
        <v>252</v>
      </c>
      <c r="CF8" s="13" t="s">
        <v>253</v>
      </c>
      <c r="CG8" s="13" t="s">
        <v>254</v>
      </c>
      <c r="CH8" s="13" t="s">
        <v>255</v>
      </c>
      <c r="CI8" s="13" t="s">
        <v>256</v>
      </c>
      <c r="CJ8" s="13" t="s">
        <v>257</v>
      </c>
      <c r="CK8" s="13" t="s">
        <v>258</v>
      </c>
      <c r="CL8" s="13" t="s">
        <v>259</v>
      </c>
      <c r="CM8" s="13" t="s">
        <v>260</v>
      </c>
      <c r="CN8" s="13" t="s">
        <v>261</v>
      </c>
      <c r="CO8" s="13" t="s">
        <v>262</v>
      </c>
      <c r="CP8" s="13" t="s">
        <v>263</v>
      </c>
      <c r="CQ8" s="13" t="s">
        <v>264</v>
      </c>
      <c r="CR8" s="13" t="s">
        <v>265</v>
      </c>
      <c r="CS8" s="13" t="s">
        <v>266</v>
      </c>
      <c r="CT8" s="18" t="s">
        <v>218</v>
      </c>
      <c r="CV8" s="13" t="s">
        <v>224</v>
      </c>
      <c r="CW8" s="13" t="s">
        <v>225</v>
      </c>
      <c r="CX8" s="13" t="s">
        <v>226</v>
      </c>
      <c r="CY8" s="13" t="s">
        <v>227</v>
      </c>
      <c r="CZ8" s="13" t="s">
        <v>228</v>
      </c>
      <c r="DA8" s="13" t="s">
        <v>229</v>
      </c>
      <c r="DB8" s="13" t="s">
        <v>230</v>
      </c>
      <c r="DC8" s="13" t="s">
        <v>231</v>
      </c>
      <c r="DD8" s="13" t="s">
        <v>232</v>
      </c>
      <c r="DE8" s="13" t="s">
        <v>233</v>
      </c>
      <c r="DF8" s="13" t="s">
        <v>234</v>
      </c>
      <c r="DG8" s="13" t="s">
        <v>235</v>
      </c>
      <c r="DH8" s="13" t="s">
        <v>236</v>
      </c>
      <c r="DI8" s="13" t="s">
        <v>237</v>
      </c>
      <c r="DJ8" s="13" t="s">
        <v>238</v>
      </c>
      <c r="DK8" s="13" t="s">
        <v>239</v>
      </c>
      <c r="DL8" s="13" t="s">
        <v>240</v>
      </c>
      <c r="DM8" s="13" t="s">
        <v>241</v>
      </c>
      <c r="DN8" s="13" t="s">
        <v>242</v>
      </c>
      <c r="DO8" s="13" t="s">
        <v>243</v>
      </c>
      <c r="DP8" s="13" t="s">
        <v>244</v>
      </c>
      <c r="DQ8" s="13" t="s">
        <v>245</v>
      </c>
      <c r="DR8" s="13" t="s">
        <v>246</v>
      </c>
      <c r="DS8" s="13" t="s">
        <v>247</v>
      </c>
      <c r="DT8" s="13" t="s">
        <v>248</v>
      </c>
      <c r="DU8" s="13" t="s">
        <v>249</v>
      </c>
      <c r="DV8" s="13" t="s">
        <v>250</v>
      </c>
      <c r="DW8" s="13" t="s">
        <v>251</v>
      </c>
      <c r="DX8" s="13" t="s">
        <v>252</v>
      </c>
      <c r="DY8" s="13" t="s">
        <v>253</v>
      </c>
      <c r="DZ8" s="13" t="s">
        <v>254</v>
      </c>
      <c r="EA8" s="13" t="s">
        <v>255</v>
      </c>
      <c r="EB8" s="13" t="s">
        <v>256</v>
      </c>
      <c r="EC8" s="13" t="s">
        <v>257</v>
      </c>
      <c r="ED8" s="13" t="s">
        <v>258</v>
      </c>
      <c r="EE8" s="13" t="s">
        <v>259</v>
      </c>
      <c r="EF8" s="13" t="s">
        <v>260</v>
      </c>
      <c r="EG8" s="13" t="s">
        <v>261</v>
      </c>
      <c r="EH8" s="13" t="s">
        <v>262</v>
      </c>
      <c r="EI8" s="13" t="s">
        <v>263</v>
      </c>
      <c r="EJ8" s="13" t="s">
        <v>264</v>
      </c>
      <c r="EK8" s="13" t="s">
        <v>265</v>
      </c>
      <c r="EL8" s="13" t="s">
        <v>266</v>
      </c>
      <c r="EN8" s="18" t="s">
        <v>218</v>
      </c>
      <c r="EO8" s="104" t="s">
        <v>267</v>
      </c>
      <c r="ET8" s="28"/>
      <c r="EU8" s="28"/>
      <c r="EV8" s="28"/>
      <c r="EW8" s="28"/>
    </row>
    <row r="9" spans="1:153">
      <c r="A9" s="18">
        <v>2021</v>
      </c>
      <c r="C9" s="18" t="s">
        <v>219</v>
      </c>
      <c r="AY9" s="18" t="s">
        <v>625</v>
      </c>
      <c r="CT9" s="18" t="s">
        <v>609</v>
      </c>
      <c r="EN9" s="18" t="s">
        <v>609</v>
      </c>
      <c r="ER9" s="18">
        <f>-苅谷・文科省・中室データ!D18</f>
        <v>-2629.5</v>
      </c>
      <c r="ES9" s="13">
        <f t="shared" ref="ES9:ES56" si="0">ER9*EU$7^(A9-2021)</f>
        <v>-2629.5</v>
      </c>
    </row>
    <row r="10" spans="1:153">
      <c r="A10" s="18">
        <v>2022</v>
      </c>
      <c r="C10" s="13">
        <v>19</v>
      </c>
      <c r="D10" s="49">
        <f>賃金!P31*$B$3/100</f>
        <v>3.1394351669941063</v>
      </c>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20">
        <f>SUM(E10:AX10)*0</f>
        <v>0</v>
      </c>
      <c r="AZ10" s="15"/>
      <c r="BA10" s="49"/>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20"/>
      <c r="CU10" s="15"/>
      <c r="CV10" s="49"/>
      <c r="CW10" s="15"/>
      <c r="CX10" s="15"/>
      <c r="CY10" s="15"/>
      <c r="CZ10" s="15"/>
      <c r="DA10" s="15"/>
      <c r="DB10" s="15"/>
      <c r="DC10" s="15"/>
      <c r="DD10" s="15"/>
      <c r="DE10" s="15"/>
      <c r="DF10" s="15"/>
      <c r="DG10" s="15"/>
      <c r="DH10" s="15"/>
      <c r="DI10" s="15"/>
      <c r="DJ10" s="15"/>
      <c r="DK10" s="15"/>
      <c r="DL10" s="15"/>
      <c r="EN10" s="18"/>
      <c r="EO10" s="29">
        <f>(AY10*AY$7+CT10*CT$7+EN10*EN$7)/10000</f>
        <v>0</v>
      </c>
      <c r="ER10" s="20">
        <f>EO10+EQ10</f>
        <v>0</v>
      </c>
      <c r="ES10" s="13">
        <f t="shared" si="0"/>
        <v>0</v>
      </c>
    </row>
    <row r="11" spans="1:153">
      <c r="A11" s="18">
        <v>2023</v>
      </c>
      <c r="C11" s="13">
        <v>20</v>
      </c>
      <c r="D11" s="49">
        <f>賃金!P32*$B$3/100</f>
        <v>3.708764722152424</v>
      </c>
      <c r="E11" s="15">
        <f t="shared" ref="E11:T34" si="1">D10</f>
        <v>3.1394351669941063</v>
      </c>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20">
        <f t="shared" ref="AY11:AY56" si="2">SUM(E11:AX11)*0</f>
        <v>0</v>
      </c>
      <c r="AZ11" s="15"/>
      <c r="BA11" s="49"/>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20"/>
      <c r="CU11" s="15"/>
      <c r="CV11" s="49"/>
      <c r="CW11" s="15"/>
      <c r="CX11" s="15"/>
      <c r="CY11" s="15"/>
      <c r="CZ11" s="15"/>
      <c r="DA11" s="15"/>
      <c r="DB11" s="15"/>
      <c r="DC11" s="15"/>
      <c r="DD11" s="15"/>
      <c r="DE11" s="15"/>
      <c r="DF11" s="15"/>
      <c r="DG11" s="15"/>
      <c r="DH11" s="15"/>
      <c r="DI11" s="15"/>
      <c r="DJ11" s="15"/>
      <c r="DK11" s="15"/>
      <c r="DL11" s="15"/>
      <c r="EN11" s="18"/>
      <c r="EO11" s="29">
        <f t="shared" ref="EO11:EO56" si="3">(AY11*AY$7+CT11*CT$7+EN11*EN$7)/10000</f>
        <v>0</v>
      </c>
      <c r="EQ11" s="13">
        <f>EQ$2*5</f>
        <v>-426.42732000000001</v>
      </c>
      <c r="ER11" s="20">
        <f t="shared" ref="ER11:ER56" si="4">EO11+EQ11</f>
        <v>-426.42732000000001</v>
      </c>
      <c r="ES11" s="13">
        <f t="shared" si="0"/>
        <v>-408.15750240828822</v>
      </c>
    </row>
    <row r="12" spans="1:153">
      <c r="A12" s="18">
        <v>2024</v>
      </c>
      <c r="C12" s="13">
        <v>21</v>
      </c>
      <c r="D12" s="49">
        <f>賃金!P33*$B$3/100</f>
        <v>3.824471961173133</v>
      </c>
      <c r="E12" s="15">
        <f t="shared" si="1"/>
        <v>3.708764722152424</v>
      </c>
      <c r="F12" s="15">
        <f t="shared" si="1"/>
        <v>3.1394351669941063</v>
      </c>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20">
        <f t="shared" si="2"/>
        <v>0</v>
      </c>
      <c r="AZ12" s="15"/>
      <c r="BA12" s="49">
        <f>賃金!Q33*$B$3/100</f>
        <v>3.7253892959396877</v>
      </c>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20">
        <f>SUM(BB12:CS12)*(0.47+0.53*0.5)</f>
        <v>0</v>
      </c>
      <c r="CU12" s="15"/>
      <c r="CV12" s="49"/>
      <c r="CW12" s="15"/>
      <c r="CX12" s="15"/>
      <c r="CY12" s="15"/>
      <c r="CZ12" s="15"/>
      <c r="DA12" s="15"/>
      <c r="DB12" s="15"/>
      <c r="DC12" s="15"/>
      <c r="DD12" s="15"/>
      <c r="DE12" s="15"/>
      <c r="DF12" s="15"/>
      <c r="DG12" s="15"/>
      <c r="DH12" s="15"/>
      <c r="DI12" s="15"/>
      <c r="DJ12" s="15"/>
      <c r="DK12" s="15"/>
      <c r="DL12" s="15"/>
      <c r="EN12" s="18"/>
      <c r="EO12" s="29">
        <f t="shared" si="3"/>
        <v>0</v>
      </c>
      <c r="EQ12" s="13">
        <f>EQ$2*5</f>
        <v>-426.42732000000001</v>
      </c>
      <c r="ER12" s="20">
        <f t="shared" si="4"/>
        <v>-426.42732000000001</v>
      </c>
      <c r="ES12" s="13">
        <f t="shared" si="0"/>
        <v>-399.31825550415647</v>
      </c>
    </row>
    <row r="13" spans="1:153">
      <c r="A13" s="18">
        <v>2025</v>
      </c>
      <c r="C13" s="13">
        <v>22</v>
      </c>
      <c r="D13" s="49">
        <f>賃金!P34*$B$3/100</f>
        <v>3.930076448877025</v>
      </c>
      <c r="E13" s="15">
        <f t="shared" si="1"/>
        <v>3.824471961173133</v>
      </c>
      <c r="F13" s="15">
        <f t="shared" si="1"/>
        <v>3.708764722152424</v>
      </c>
      <c r="G13" s="15">
        <f t="shared" si="1"/>
        <v>3.1394351669941063</v>
      </c>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20">
        <f t="shared" si="2"/>
        <v>0</v>
      </c>
      <c r="AZ13" s="15"/>
      <c r="BA13" s="49">
        <f>賃金!Q34*$B$3/100</f>
        <v>3.9841628365745838</v>
      </c>
      <c r="BB13" s="15">
        <f t="shared" ref="BB13:BQ38" si="5">BA12</f>
        <v>3.7253892959396877</v>
      </c>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20">
        <f t="shared" ref="CT13:CT56" si="6">SUM(BB13:CS13)*(0.47+0.53*0.5)</f>
        <v>2.7381611325156703</v>
      </c>
      <c r="CU13" s="15"/>
      <c r="CV13" s="49"/>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N13" s="18"/>
      <c r="EO13" s="29">
        <f t="shared" si="3"/>
        <v>14.886560629147946</v>
      </c>
      <c r="EQ13" s="13">
        <f>EQ$2*5+EQ$3*5</f>
        <v>-4955.1547899999996</v>
      </c>
      <c r="ER13" s="20">
        <f t="shared" si="4"/>
        <v>-4940.2682293708513</v>
      </c>
      <c r="ES13" s="13">
        <f t="shared" si="0"/>
        <v>-4526.0156881513867</v>
      </c>
    </row>
    <row r="14" spans="1:153">
      <c r="A14" s="18">
        <v>2026</v>
      </c>
      <c r="C14" s="13">
        <v>23</v>
      </c>
      <c r="D14" s="49">
        <f>賃金!P35*$B$3/100</f>
        <v>4.0276930598885174</v>
      </c>
      <c r="E14" s="15">
        <f t="shared" si="1"/>
        <v>3.930076448877025</v>
      </c>
      <c r="F14" s="15">
        <f t="shared" si="1"/>
        <v>3.824471961173133</v>
      </c>
      <c r="G14" s="15">
        <f t="shared" si="1"/>
        <v>3.708764722152424</v>
      </c>
      <c r="H14" s="15">
        <f t="shared" si="1"/>
        <v>3.1394351669941063</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20">
        <f t="shared" si="2"/>
        <v>0</v>
      </c>
      <c r="AZ14" s="15"/>
      <c r="BA14" s="49">
        <f>賃金!Q35*$B$3/100</f>
        <v>4.1945767557394742</v>
      </c>
      <c r="BB14" s="15">
        <f t="shared" si="5"/>
        <v>3.9841628365745838</v>
      </c>
      <c r="BC14" s="15">
        <f t="shared" si="5"/>
        <v>3.7253892959396877</v>
      </c>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20">
        <f t="shared" si="6"/>
        <v>5.6665208173979895</v>
      </c>
      <c r="CU14" s="15"/>
      <c r="CV14" s="49">
        <f>賃金!R35*$B$3/100</f>
        <v>3.9273593271600542</v>
      </c>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N14" s="20">
        <f>SUM(CW14:EM14)*(0.47+0.53*0.5)</f>
        <v>0</v>
      </c>
      <c r="EO14" s="29">
        <f t="shared" si="3"/>
        <v>30.807173727947649</v>
      </c>
      <c r="EQ14" s="13">
        <f>EQ$2*5+EQ$3*5</f>
        <v>-4955.1547899999996</v>
      </c>
      <c r="ER14" s="20">
        <f t="shared" si="4"/>
        <v>-4924.3476162720517</v>
      </c>
      <c r="ES14" s="13">
        <f t="shared" si="0"/>
        <v>-4413.7284464730365</v>
      </c>
    </row>
    <row r="15" spans="1:153">
      <c r="A15" s="18">
        <v>2027</v>
      </c>
      <c r="C15" s="16">
        <v>24</v>
      </c>
      <c r="D15" s="49">
        <f>賃金!P36*$B$3/100</f>
        <v>4.1192231307511946</v>
      </c>
      <c r="E15" s="15">
        <f t="shared" si="1"/>
        <v>4.0276930598885174</v>
      </c>
      <c r="F15" s="15">
        <f t="shared" si="1"/>
        <v>3.930076448877025</v>
      </c>
      <c r="G15" s="15">
        <f t="shared" si="1"/>
        <v>3.824471961173133</v>
      </c>
      <c r="H15" s="15">
        <f t="shared" si="1"/>
        <v>3.708764722152424</v>
      </c>
      <c r="I15" s="15">
        <f t="shared" si="1"/>
        <v>3.1394351669941063</v>
      </c>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7"/>
      <c r="AK15" s="17"/>
      <c r="AL15" s="17"/>
      <c r="AM15" s="17"/>
      <c r="AN15" s="17"/>
      <c r="AO15" s="17"/>
      <c r="AP15" s="17"/>
      <c r="AQ15" s="17"/>
      <c r="AR15" s="17"/>
      <c r="AS15" s="17"/>
      <c r="AT15" s="17"/>
      <c r="AU15" s="17"/>
      <c r="AV15" s="17"/>
      <c r="AW15" s="17"/>
      <c r="AX15" s="17"/>
      <c r="AY15" s="20">
        <f t="shared" si="2"/>
        <v>0</v>
      </c>
      <c r="AZ15" s="17"/>
      <c r="BA15" s="49">
        <f>賃金!Q36*$B$3/100</f>
        <v>4.3655879571583522</v>
      </c>
      <c r="BB15" s="15">
        <f t="shared" si="5"/>
        <v>4.1945767557394742</v>
      </c>
      <c r="BC15" s="15">
        <f t="shared" si="5"/>
        <v>3.9841628365745838</v>
      </c>
      <c r="BD15" s="15">
        <f t="shared" si="5"/>
        <v>3.7253892959396877</v>
      </c>
      <c r="BE15" s="15"/>
      <c r="BF15" s="15"/>
      <c r="BG15" s="15"/>
      <c r="BH15" s="15"/>
      <c r="BI15" s="15"/>
      <c r="BJ15" s="15"/>
      <c r="BK15" s="15"/>
      <c r="BL15" s="15"/>
      <c r="BM15" s="15"/>
      <c r="BN15" s="15"/>
      <c r="BO15" s="15"/>
      <c r="BP15" s="15"/>
      <c r="BQ15" s="15"/>
      <c r="BR15" s="15"/>
      <c r="BS15" s="15"/>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20">
        <f t="shared" si="6"/>
        <v>8.7495347328665023</v>
      </c>
      <c r="CU15" s="15"/>
      <c r="CV15" s="49">
        <f>賃金!R36*$B$3/100</f>
        <v>4.5269223022538885</v>
      </c>
      <c r="CW15" s="15">
        <f t="shared" ref="CW15:DL40" si="7">CV14</f>
        <v>3.9273593271600542</v>
      </c>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N15" s="20">
        <f t="shared" ref="EN15:EN56" si="8">SUM(CW15:EM15)*(0.47+0.53*0.5)</f>
        <v>2.8866091054626399</v>
      </c>
      <c r="EO15" s="29">
        <f t="shared" si="3"/>
        <v>221.07054505329165</v>
      </c>
      <c r="EQ15" s="13">
        <f>EQ$2*5+EQ$3*5+EQ$4*5</f>
        <v>-5616.3702649999996</v>
      </c>
      <c r="ER15" s="20">
        <f t="shared" si="4"/>
        <v>-5395.2997199467081</v>
      </c>
      <c r="ES15" s="13">
        <f t="shared" si="0"/>
        <v>-4731.1189154111871</v>
      </c>
    </row>
    <row r="16" spans="1:153">
      <c r="A16" s="18">
        <v>2028</v>
      </c>
      <c r="C16" s="16">
        <v>25</v>
      </c>
      <c r="D16" s="49">
        <f>賃金!P37*$B$3/100</f>
        <v>3.8251768778358377</v>
      </c>
      <c r="E16" s="15">
        <f t="shared" si="1"/>
        <v>4.1192231307511946</v>
      </c>
      <c r="F16" s="15">
        <f t="shared" si="1"/>
        <v>4.0276930598885174</v>
      </c>
      <c r="G16" s="15">
        <f t="shared" si="1"/>
        <v>3.930076448877025</v>
      </c>
      <c r="H16" s="15">
        <f t="shared" si="1"/>
        <v>3.824471961173133</v>
      </c>
      <c r="I16" s="15">
        <f t="shared" si="1"/>
        <v>3.708764722152424</v>
      </c>
      <c r="J16" s="15">
        <f t="shared" si="1"/>
        <v>3.1394351669941063</v>
      </c>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7"/>
      <c r="AK16" s="17"/>
      <c r="AL16" s="17"/>
      <c r="AM16" s="17"/>
      <c r="AN16" s="17"/>
      <c r="AO16" s="17"/>
      <c r="AP16" s="17"/>
      <c r="AQ16" s="17"/>
      <c r="AR16" s="17"/>
      <c r="AS16" s="17"/>
      <c r="AT16" s="17"/>
      <c r="AU16" s="17"/>
      <c r="AV16" s="17"/>
      <c r="AW16" s="17"/>
      <c r="AX16" s="17"/>
      <c r="AY16" s="20">
        <f t="shared" si="2"/>
        <v>0</v>
      </c>
      <c r="AZ16" s="17"/>
      <c r="BA16" s="49">
        <f>賃金!Q37*$B$3/100</f>
        <v>4.2881646284345916</v>
      </c>
      <c r="BB16" s="15">
        <f t="shared" si="5"/>
        <v>4.3655879571583522</v>
      </c>
      <c r="BC16" s="15">
        <f t="shared" si="5"/>
        <v>4.1945767557394742</v>
      </c>
      <c r="BD16" s="15">
        <f t="shared" si="5"/>
        <v>3.9841628365745838</v>
      </c>
      <c r="BE16" s="15">
        <f t="shared" si="5"/>
        <v>3.7253892959396877</v>
      </c>
      <c r="BF16" s="15"/>
      <c r="BG16" s="15"/>
      <c r="BH16" s="15"/>
      <c r="BI16" s="15"/>
      <c r="BJ16" s="15"/>
      <c r="BK16" s="15"/>
      <c r="BL16" s="15"/>
      <c r="BM16" s="15"/>
      <c r="BN16" s="15"/>
      <c r="BO16" s="15"/>
      <c r="BP16" s="15"/>
      <c r="BQ16" s="15"/>
      <c r="BR16" s="15"/>
      <c r="BS16" s="15"/>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20">
        <f t="shared" si="6"/>
        <v>11.958241881377893</v>
      </c>
      <c r="CU16" s="15"/>
      <c r="CV16" s="49">
        <f>賃金!R37*$B$3/100</f>
        <v>5.2133939149380204</v>
      </c>
      <c r="CW16" s="15">
        <f t="shared" si="7"/>
        <v>4.5269223022538885</v>
      </c>
      <c r="CX16" s="15">
        <f t="shared" si="7"/>
        <v>3.9273593271600542</v>
      </c>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N16" s="20">
        <f t="shared" si="8"/>
        <v>6.2138969976192477</v>
      </c>
      <c r="EO16" s="29">
        <f t="shared" si="3"/>
        <v>438.5046237959902</v>
      </c>
      <c r="EQ16" s="13">
        <f t="shared" ref="EQ16:EQ56" si="9">EQ$2*5+EQ$3*5+EQ$4*5</f>
        <v>-5616.3702649999996</v>
      </c>
      <c r="ER16" s="20">
        <f t="shared" si="4"/>
        <v>-5177.8656412040091</v>
      </c>
      <c r="ES16" s="13">
        <f t="shared" si="0"/>
        <v>-4442.1216390563732</v>
      </c>
    </row>
    <row r="17" spans="1:149">
      <c r="A17" s="18">
        <v>2029</v>
      </c>
      <c r="C17" s="16">
        <v>26</v>
      </c>
      <c r="D17" s="49">
        <f>賃金!P38*$B$3/100</f>
        <v>3.9017780397580206</v>
      </c>
      <c r="E17" s="15">
        <f t="shared" si="1"/>
        <v>3.8251768778358377</v>
      </c>
      <c r="F17" s="15">
        <f t="shared" si="1"/>
        <v>4.1192231307511946</v>
      </c>
      <c r="G17" s="15">
        <f t="shared" si="1"/>
        <v>4.0276930598885174</v>
      </c>
      <c r="H17" s="15">
        <f t="shared" si="1"/>
        <v>3.930076448877025</v>
      </c>
      <c r="I17" s="15">
        <f t="shared" si="1"/>
        <v>3.824471961173133</v>
      </c>
      <c r="J17" s="15">
        <f t="shared" si="1"/>
        <v>3.708764722152424</v>
      </c>
      <c r="K17" s="15">
        <f t="shared" si="1"/>
        <v>3.1394351669941063</v>
      </c>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7"/>
      <c r="AK17" s="17"/>
      <c r="AL17" s="17"/>
      <c r="AM17" s="17"/>
      <c r="AN17" s="17"/>
      <c r="AO17" s="17"/>
      <c r="AP17" s="17"/>
      <c r="AQ17" s="17"/>
      <c r="AR17" s="17"/>
      <c r="AS17" s="17"/>
      <c r="AT17" s="17"/>
      <c r="AU17" s="17"/>
      <c r="AV17" s="17"/>
      <c r="AW17" s="17"/>
      <c r="AX17" s="17"/>
      <c r="AY17" s="20">
        <f t="shared" si="2"/>
        <v>0</v>
      </c>
      <c r="AZ17" s="17"/>
      <c r="BA17" s="49">
        <f>賃金!Q38*$B$3/100</f>
        <v>4.3979913695421056</v>
      </c>
      <c r="BB17" s="15">
        <f t="shared" si="5"/>
        <v>4.2881646284345916</v>
      </c>
      <c r="BC17" s="15">
        <f t="shared" si="5"/>
        <v>4.3655879571583522</v>
      </c>
      <c r="BD17" s="15">
        <f t="shared" si="5"/>
        <v>4.1945767557394742</v>
      </c>
      <c r="BE17" s="15">
        <f t="shared" si="5"/>
        <v>3.9841628365745838</v>
      </c>
      <c r="BF17" s="15">
        <f t="shared" si="5"/>
        <v>3.7253892959396877</v>
      </c>
      <c r="BG17" s="15"/>
      <c r="BH17" s="15"/>
      <c r="BI17" s="15"/>
      <c r="BJ17" s="15"/>
      <c r="BK17" s="15"/>
      <c r="BL17" s="15"/>
      <c r="BM17" s="15"/>
      <c r="BN17" s="15"/>
      <c r="BO17" s="15"/>
      <c r="BP17" s="15"/>
      <c r="BQ17" s="15"/>
      <c r="BR17" s="15"/>
      <c r="BS17" s="15"/>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20">
        <f t="shared" si="6"/>
        <v>15.110042883277318</v>
      </c>
      <c r="CU17" s="15"/>
      <c r="CV17" s="49">
        <f>賃金!R38*$B$3/100</f>
        <v>5.5964103567685832</v>
      </c>
      <c r="CW17" s="15">
        <f t="shared" si="7"/>
        <v>5.2133939149380204</v>
      </c>
      <c r="CX17" s="15">
        <f t="shared" si="7"/>
        <v>4.5269223022538885</v>
      </c>
      <c r="CY17" s="15">
        <f t="shared" si="7"/>
        <v>3.9273593271600542</v>
      </c>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N17" s="20">
        <f t="shared" si="8"/>
        <v>10.045741525098693</v>
      </c>
      <c r="EO17" s="29">
        <f t="shared" si="3"/>
        <v>685.95610110279074</v>
      </c>
      <c r="EQ17" s="13">
        <f t="shared" si="9"/>
        <v>-5616.3702649999996</v>
      </c>
      <c r="ER17" s="20">
        <f t="shared" si="4"/>
        <v>-4930.4141638972087</v>
      </c>
      <c r="ES17" s="13">
        <f t="shared" si="0"/>
        <v>-4138.2283686030614</v>
      </c>
    </row>
    <row r="18" spans="1:149">
      <c r="A18" s="18">
        <v>2030</v>
      </c>
      <c r="C18" s="16">
        <v>27</v>
      </c>
      <c r="D18" s="49">
        <f>賃金!P39*$B$3/100</f>
        <v>3.9769166021219395</v>
      </c>
      <c r="E18" s="15">
        <f t="shared" si="1"/>
        <v>3.9017780397580206</v>
      </c>
      <c r="F18" s="15">
        <f t="shared" si="1"/>
        <v>3.8251768778358377</v>
      </c>
      <c r="G18" s="15">
        <f t="shared" si="1"/>
        <v>4.1192231307511946</v>
      </c>
      <c r="H18" s="15">
        <f t="shared" si="1"/>
        <v>4.0276930598885174</v>
      </c>
      <c r="I18" s="15">
        <f t="shared" si="1"/>
        <v>3.930076448877025</v>
      </c>
      <c r="J18" s="15">
        <f t="shared" si="1"/>
        <v>3.824471961173133</v>
      </c>
      <c r="K18" s="15">
        <f t="shared" si="1"/>
        <v>3.708764722152424</v>
      </c>
      <c r="L18" s="15">
        <f t="shared" si="1"/>
        <v>3.1394351669941063</v>
      </c>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20">
        <f t="shared" si="2"/>
        <v>0</v>
      </c>
      <c r="AZ18" s="15"/>
      <c r="BA18" s="49">
        <f>賃金!Q39*$B$3/100</f>
        <v>4.4907154540920677</v>
      </c>
      <c r="BB18" s="15">
        <f t="shared" si="5"/>
        <v>4.3979913695421056</v>
      </c>
      <c r="BC18" s="15">
        <f t="shared" si="5"/>
        <v>4.2881646284345916</v>
      </c>
      <c r="BD18" s="15">
        <f t="shared" si="5"/>
        <v>4.3655879571583522</v>
      </c>
      <c r="BE18" s="15">
        <f t="shared" si="5"/>
        <v>4.1945767557394742</v>
      </c>
      <c r="BF18" s="15">
        <f t="shared" si="5"/>
        <v>3.9841628365745838</v>
      </c>
      <c r="BG18" s="15">
        <f t="shared" si="5"/>
        <v>3.7253892959396877</v>
      </c>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20">
        <f t="shared" si="6"/>
        <v>18.342566539890765</v>
      </c>
      <c r="CU18" s="15"/>
      <c r="CV18" s="49">
        <f>賃金!R39*$B$3/100</f>
        <v>5.8963022667124134</v>
      </c>
      <c r="CW18" s="15">
        <f t="shared" si="7"/>
        <v>5.5964103567685832</v>
      </c>
      <c r="CX18" s="15">
        <f t="shared" si="7"/>
        <v>5.2133939149380204</v>
      </c>
      <c r="CY18" s="15">
        <f t="shared" si="7"/>
        <v>4.5269223022538885</v>
      </c>
      <c r="CZ18" s="15">
        <f t="shared" si="7"/>
        <v>3.9273593271600542</v>
      </c>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N18" s="20">
        <f t="shared" si="8"/>
        <v>14.1591031373236</v>
      </c>
      <c r="EO18" s="29">
        <f t="shared" si="3"/>
        <v>950.76725285876898</v>
      </c>
      <c r="EQ18" s="13">
        <f t="shared" si="9"/>
        <v>-5616.3702649999996</v>
      </c>
      <c r="ER18" s="20">
        <f t="shared" si="4"/>
        <v>-4665.6030121412305</v>
      </c>
      <c r="ES18" s="13">
        <f t="shared" si="0"/>
        <v>-3831.1593437050296</v>
      </c>
    </row>
    <row r="19" spans="1:149">
      <c r="A19" s="18">
        <v>2031</v>
      </c>
      <c r="C19" s="16">
        <v>28</v>
      </c>
      <c r="D19" s="49">
        <f>賃金!P40*$B$3/100</f>
        <v>4.0515952411261464</v>
      </c>
      <c r="E19" s="15">
        <f t="shared" si="1"/>
        <v>3.9769166021219395</v>
      </c>
      <c r="F19" s="15">
        <f t="shared" si="1"/>
        <v>3.9017780397580206</v>
      </c>
      <c r="G19" s="15">
        <f t="shared" si="1"/>
        <v>3.8251768778358377</v>
      </c>
      <c r="H19" s="15">
        <f t="shared" si="1"/>
        <v>4.1192231307511946</v>
      </c>
      <c r="I19" s="15">
        <f t="shared" si="1"/>
        <v>4.0276930598885174</v>
      </c>
      <c r="J19" s="15">
        <f t="shared" si="1"/>
        <v>3.930076448877025</v>
      </c>
      <c r="K19" s="15">
        <f t="shared" si="1"/>
        <v>3.824471961173133</v>
      </c>
      <c r="L19" s="15">
        <f t="shared" si="1"/>
        <v>3.708764722152424</v>
      </c>
      <c r="M19" s="15">
        <f t="shared" si="1"/>
        <v>3.1394351669941063</v>
      </c>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20">
        <f t="shared" si="2"/>
        <v>0</v>
      </c>
      <c r="AZ19" s="15"/>
      <c r="BA19" s="49">
        <f>賃金!Q40*$B$3/100</f>
        <v>4.5715389480341138</v>
      </c>
      <c r="BB19" s="15">
        <f t="shared" si="5"/>
        <v>4.4907154540920677</v>
      </c>
      <c r="BC19" s="15">
        <f t="shared" si="5"/>
        <v>4.3979913695421056</v>
      </c>
      <c r="BD19" s="15">
        <f t="shared" si="5"/>
        <v>4.2881646284345916</v>
      </c>
      <c r="BE19" s="15">
        <f t="shared" si="5"/>
        <v>4.3655879571583522</v>
      </c>
      <c r="BF19" s="15">
        <f t="shared" si="5"/>
        <v>4.1945767557394742</v>
      </c>
      <c r="BG19" s="15">
        <f t="shared" si="5"/>
        <v>3.9841628365745838</v>
      </c>
      <c r="BH19" s="15">
        <f t="shared" si="5"/>
        <v>3.7253892959396877</v>
      </c>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20">
        <f t="shared" si="6"/>
        <v>21.643242398648432</v>
      </c>
      <c r="CU19" s="15"/>
      <c r="CV19" s="49">
        <f>賃金!R40*$B$3/100</f>
        <v>6.1345076192187831</v>
      </c>
      <c r="CW19" s="15">
        <f t="shared" si="7"/>
        <v>5.8963022667124134</v>
      </c>
      <c r="CX19" s="15">
        <f t="shared" si="7"/>
        <v>5.5964103567685832</v>
      </c>
      <c r="CY19" s="15">
        <f t="shared" si="7"/>
        <v>5.2133939149380204</v>
      </c>
      <c r="CZ19" s="15">
        <f t="shared" si="7"/>
        <v>4.5269223022538885</v>
      </c>
      <c r="DA19" s="15">
        <f t="shared" si="7"/>
        <v>3.9273593271600542</v>
      </c>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N19" s="20">
        <f t="shared" si="8"/>
        <v>18.492885303357227</v>
      </c>
      <c r="EO19" s="29">
        <f t="shared" si="3"/>
        <v>1229.1974814152609</v>
      </c>
      <c r="EQ19" s="13">
        <f t="shared" si="9"/>
        <v>-5616.3702649999996</v>
      </c>
      <c r="ER19" s="20">
        <f t="shared" si="4"/>
        <v>-4387.1727835847387</v>
      </c>
      <c r="ES19" s="13">
        <f t="shared" si="0"/>
        <v>-3524.5084242740404</v>
      </c>
    </row>
    <row r="20" spans="1:149">
      <c r="A20" s="18">
        <v>2032</v>
      </c>
      <c r="C20" s="16">
        <v>29</v>
      </c>
      <c r="D20" s="49">
        <f>賃金!P41*$B$3/100</f>
        <v>4.1266476401024628</v>
      </c>
      <c r="E20" s="15">
        <f t="shared" si="1"/>
        <v>4.0515952411261464</v>
      </c>
      <c r="F20" s="15">
        <f t="shared" si="1"/>
        <v>3.9769166021219395</v>
      </c>
      <c r="G20" s="15">
        <f t="shared" si="1"/>
        <v>3.9017780397580206</v>
      </c>
      <c r="H20" s="15">
        <f t="shared" si="1"/>
        <v>3.8251768778358377</v>
      </c>
      <c r="I20" s="15">
        <f t="shared" si="1"/>
        <v>4.1192231307511946</v>
      </c>
      <c r="J20" s="15">
        <f t="shared" si="1"/>
        <v>4.0276930598885174</v>
      </c>
      <c r="K20" s="15">
        <f t="shared" si="1"/>
        <v>3.930076448877025</v>
      </c>
      <c r="L20" s="15">
        <f t="shared" si="1"/>
        <v>3.824471961173133</v>
      </c>
      <c r="M20" s="15">
        <f t="shared" si="1"/>
        <v>3.708764722152424</v>
      </c>
      <c r="N20" s="15">
        <f t="shared" si="1"/>
        <v>3.1394351669941063</v>
      </c>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20">
        <f t="shared" si="2"/>
        <v>0</v>
      </c>
      <c r="AZ20" s="15"/>
      <c r="BA20" s="49">
        <f>賃金!Q41*$B$3/100</f>
        <v>4.6449278258879101</v>
      </c>
      <c r="BB20" s="15">
        <f t="shared" si="5"/>
        <v>4.5715389480341138</v>
      </c>
      <c r="BC20" s="15">
        <f t="shared" si="5"/>
        <v>4.4907154540920677</v>
      </c>
      <c r="BD20" s="15">
        <f t="shared" si="5"/>
        <v>4.3979913695421056</v>
      </c>
      <c r="BE20" s="15">
        <f t="shared" si="5"/>
        <v>4.2881646284345916</v>
      </c>
      <c r="BF20" s="15">
        <f t="shared" si="5"/>
        <v>4.3655879571583522</v>
      </c>
      <c r="BG20" s="15">
        <f t="shared" si="5"/>
        <v>4.1945767557394742</v>
      </c>
      <c r="BH20" s="15">
        <f t="shared" si="5"/>
        <v>3.9841628365745838</v>
      </c>
      <c r="BI20" s="15">
        <f t="shared" si="5"/>
        <v>3.7253892959396877</v>
      </c>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20">
        <f t="shared" si="6"/>
        <v>25.003323525453506</v>
      </c>
      <c r="CU20" s="15"/>
      <c r="CV20" s="49">
        <f>賃金!R41*$B$3/100</f>
        <v>6.3296621073758077</v>
      </c>
      <c r="CW20" s="15">
        <f t="shared" si="7"/>
        <v>6.1345076192187831</v>
      </c>
      <c r="CX20" s="15">
        <f t="shared" si="7"/>
        <v>5.8963022667124134</v>
      </c>
      <c r="CY20" s="15">
        <f t="shared" si="7"/>
        <v>5.5964103567685832</v>
      </c>
      <c r="CZ20" s="15">
        <f t="shared" si="7"/>
        <v>5.2133939149380204</v>
      </c>
      <c r="DA20" s="15">
        <f t="shared" si="7"/>
        <v>4.5269223022538885</v>
      </c>
      <c r="DB20" s="15">
        <f t="shared" si="7"/>
        <v>3.9273593271600542</v>
      </c>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N20" s="20">
        <f t="shared" si="8"/>
        <v>23.001748403483031</v>
      </c>
      <c r="EO20" s="29">
        <f t="shared" si="3"/>
        <v>1518.4740582009035</v>
      </c>
      <c r="EQ20" s="13">
        <f t="shared" si="9"/>
        <v>-5616.3702649999996</v>
      </c>
      <c r="ER20" s="20">
        <f t="shared" si="4"/>
        <v>-4097.896206799096</v>
      </c>
      <c r="ES20" s="13">
        <f t="shared" si="0"/>
        <v>-3220.8177403794803</v>
      </c>
    </row>
    <row r="21" spans="1:149">
      <c r="A21" s="18">
        <v>2033</v>
      </c>
      <c r="C21" s="16">
        <v>30</v>
      </c>
      <c r="D21" s="49">
        <f>賃金!P42*$B$3/100</f>
        <v>3.9584125652969919</v>
      </c>
      <c r="E21" s="15">
        <f t="shared" si="1"/>
        <v>4.1266476401024628</v>
      </c>
      <c r="F21" s="15">
        <f t="shared" si="1"/>
        <v>4.0515952411261464</v>
      </c>
      <c r="G21" s="15">
        <f t="shared" si="1"/>
        <v>3.9769166021219395</v>
      </c>
      <c r="H21" s="15">
        <f t="shared" si="1"/>
        <v>3.9017780397580206</v>
      </c>
      <c r="I21" s="15">
        <f t="shared" si="1"/>
        <v>3.8251768778358377</v>
      </c>
      <c r="J21" s="15">
        <f t="shared" si="1"/>
        <v>4.1192231307511946</v>
      </c>
      <c r="K21" s="15">
        <f t="shared" si="1"/>
        <v>4.0276930598885174</v>
      </c>
      <c r="L21" s="15">
        <f t="shared" si="1"/>
        <v>3.930076448877025</v>
      </c>
      <c r="M21" s="15">
        <f t="shared" si="1"/>
        <v>3.824471961173133</v>
      </c>
      <c r="N21" s="15">
        <f t="shared" si="1"/>
        <v>3.708764722152424</v>
      </c>
      <c r="O21" s="15">
        <f t="shared" si="1"/>
        <v>3.1394351669941063</v>
      </c>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20">
        <f t="shared" si="2"/>
        <v>0</v>
      </c>
      <c r="AZ21" s="15"/>
      <c r="BA21" s="49">
        <f>賃金!Q42*$B$3/100</f>
        <v>4.4405586825121794</v>
      </c>
      <c r="BB21" s="15">
        <f t="shared" si="5"/>
        <v>4.6449278258879101</v>
      </c>
      <c r="BC21" s="15">
        <f t="shared" si="5"/>
        <v>4.5715389480341138</v>
      </c>
      <c r="BD21" s="15">
        <f t="shared" si="5"/>
        <v>4.4907154540920677</v>
      </c>
      <c r="BE21" s="15">
        <f t="shared" si="5"/>
        <v>4.3979913695421056</v>
      </c>
      <c r="BF21" s="15">
        <f t="shared" si="5"/>
        <v>4.2881646284345916</v>
      </c>
      <c r="BG21" s="15">
        <f t="shared" si="5"/>
        <v>4.3655879571583522</v>
      </c>
      <c r="BH21" s="15">
        <f t="shared" si="5"/>
        <v>4.1945767557394742</v>
      </c>
      <c r="BI21" s="15">
        <f t="shared" si="5"/>
        <v>3.9841628365745838</v>
      </c>
      <c r="BJ21" s="15">
        <f t="shared" si="5"/>
        <v>3.7253892959396877</v>
      </c>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20">
        <f t="shared" si="6"/>
        <v>28.41734547748112</v>
      </c>
      <c r="CU21" s="15"/>
      <c r="CV21" s="49">
        <f>賃金!R42*$B$3/100</f>
        <v>6.1199910957388104</v>
      </c>
      <c r="CW21" s="15">
        <f t="shared" si="7"/>
        <v>6.3296621073758077</v>
      </c>
      <c r="CX21" s="15">
        <f t="shared" si="7"/>
        <v>6.1345076192187831</v>
      </c>
      <c r="CY21" s="15">
        <f t="shared" si="7"/>
        <v>5.8963022667124134</v>
      </c>
      <c r="CZ21" s="15">
        <f t="shared" si="7"/>
        <v>5.5964103567685832</v>
      </c>
      <c r="DA21" s="15">
        <f t="shared" si="7"/>
        <v>5.2133939149380204</v>
      </c>
      <c r="DB21" s="15">
        <f t="shared" si="7"/>
        <v>4.5269223022538885</v>
      </c>
      <c r="DC21" s="15">
        <f t="shared" si="7"/>
        <v>3.9273593271600542</v>
      </c>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N21" s="20">
        <f t="shared" si="8"/>
        <v>27.654050052404251</v>
      </c>
      <c r="EO21" s="29">
        <f t="shared" si="3"/>
        <v>1816.6653837972208</v>
      </c>
      <c r="EQ21" s="13">
        <f t="shared" si="9"/>
        <v>-5616.3702649999996</v>
      </c>
      <c r="ER21" s="20">
        <f t="shared" si="4"/>
        <v>-3799.7048812027788</v>
      </c>
      <c r="ES21" s="13">
        <f t="shared" si="0"/>
        <v>-2921.7728126409565</v>
      </c>
    </row>
    <row r="22" spans="1:149">
      <c r="A22" s="18">
        <v>2034</v>
      </c>
      <c r="C22" s="16">
        <v>31</v>
      </c>
      <c r="D22" s="49">
        <f>賃金!P43*$B$3/100</f>
        <v>4.031548480551856</v>
      </c>
      <c r="E22" s="15">
        <f t="shared" si="1"/>
        <v>3.9584125652969919</v>
      </c>
      <c r="F22" s="15">
        <f t="shared" si="1"/>
        <v>4.1266476401024628</v>
      </c>
      <c r="G22" s="15">
        <f t="shared" si="1"/>
        <v>4.0515952411261464</v>
      </c>
      <c r="H22" s="15">
        <f t="shared" si="1"/>
        <v>3.9769166021219395</v>
      </c>
      <c r="I22" s="15">
        <f t="shared" si="1"/>
        <v>3.9017780397580206</v>
      </c>
      <c r="J22" s="15">
        <f t="shared" si="1"/>
        <v>3.8251768778358377</v>
      </c>
      <c r="K22" s="15">
        <f t="shared" si="1"/>
        <v>4.1192231307511946</v>
      </c>
      <c r="L22" s="15">
        <f t="shared" si="1"/>
        <v>4.0276930598885174</v>
      </c>
      <c r="M22" s="15">
        <f t="shared" si="1"/>
        <v>3.930076448877025</v>
      </c>
      <c r="N22" s="15">
        <f t="shared" si="1"/>
        <v>3.824471961173133</v>
      </c>
      <c r="O22" s="15">
        <f t="shared" si="1"/>
        <v>3.708764722152424</v>
      </c>
      <c r="P22" s="15">
        <f t="shared" si="1"/>
        <v>3.1394351669941063</v>
      </c>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20">
        <f t="shared" si="2"/>
        <v>0</v>
      </c>
      <c r="AZ22" s="15"/>
      <c r="BA22" s="49">
        <f>賃金!Q43*$B$3/100</f>
        <v>4.5057005101001044</v>
      </c>
      <c r="BB22" s="15">
        <f t="shared" si="5"/>
        <v>4.4405586825121794</v>
      </c>
      <c r="BC22" s="15">
        <f t="shared" si="5"/>
        <v>4.6449278258879101</v>
      </c>
      <c r="BD22" s="15">
        <f t="shared" si="5"/>
        <v>4.5715389480341138</v>
      </c>
      <c r="BE22" s="15">
        <f t="shared" si="5"/>
        <v>4.4907154540920677</v>
      </c>
      <c r="BF22" s="15">
        <f t="shared" si="5"/>
        <v>4.3979913695421056</v>
      </c>
      <c r="BG22" s="15">
        <f t="shared" si="5"/>
        <v>4.2881646284345916</v>
      </c>
      <c r="BH22" s="15">
        <f t="shared" si="5"/>
        <v>4.3655879571583522</v>
      </c>
      <c r="BI22" s="15">
        <f t="shared" si="5"/>
        <v>4.1945767557394742</v>
      </c>
      <c r="BJ22" s="15">
        <f t="shared" si="5"/>
        <v>3.9841628365745838</v>
      </c>
      <c r="BK22" s="15">
        <f t="shared" si="5"/>
        <v>3.7253892959396877</v>
      </c>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20">
        <f t="shared" si="6"/>
        <v>31.681156109127571</v>
      </c>
      <c r="CU22" s="15"/>
      <c r="CV22" s="49">
        <f>賃金!R43*$B$3/100</f>
        <v>6.2654872816966876</v>
      </c>
      <c r="CW22" s="15">
        <f t="shared" si="7"/>
        <v>6.1199910957388104</v>
      </c>
      <c r="CX22" s="15">
        <f t="shared" si="7"/>
        <v>6.3296621073758077</v>
      </c>
      <c r="CY22" s="15">
        <f t="shared" si="7"/>
        <v>6.1345076192187831</v>
      </c>
      <c r="CZ22" s="15">
        <f t="shared" si="7"/>
        <v>5.8963022667124134</v>
      </c>
      <c r="DA22" s="15">
        <f t="shared" si="7"/>
        <v>5.5964103567685832</v>
      </c>
      <c r="DB22" s="15">
        <f t="shared" si="7"/>
        <v>5.2133939149380204</v>
      </c>
      <c r="DC22" s="15">
        <f t="shared" si="7"/>
        <v>4.5269223022538885</v>
      </c>
      <c r="DD22" s="15">
        <f t="shared" si="7"/>
        <v>3.9273593271600542</v>
      </c>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N22" s="20">
        <f t="shared" si="8"/>
        <v>32.152243507772276</v>
      </c>
      <c r="EO22" s="29">
        <f t="shared" si="3"/>
        <v>2104.7772592479528</v>
      </c>
      <c r="EQ22" s="13">
        <f t="shared" si="9"/>
        <v>-5616.3702649999996</v>
      </c>
      <c r="ER22" s="20">
        <f t="shared" si="4"/>
        <v>-3511.5930057520468</v>
      </c>
      <c r="ES22" s="13">
        <f t="shared" si="0"/>
        <v>-2641.7525396061656</v>
      </c>
    </row>
    <row r="23" spans="1:149">
      <c r="A23" s="18">
        <v>2035</v>
      </c>
      <c r="C23" s="16">
        <v>32</v>
      </c>
      <c r="D23" s="49">
        <f>賃金!P44*$B$3/100</f>
        <v>4.1064845250352002</v>
      </c>
      <c r="E23" s="15">
        <f t="shared" si="1"/>
        <v>4.031548480551856</v>
      </c>
      <c r="F23" s="15">
        <f t="shared" si="1"/>
        <v>3.9584125652969919</v>
      </c>
      <c r="G23" s="15">
        <f t="shared" si="1"/>
        <v>4.1266476401024628</v>
      </c>
      <c r="H23" s="15">
        <f t="shared" si="1"/>
        <v>4.0515952411261464</v>
      </c>
      <c r="I23" s="15">
        <f t="shared" si="1"/>
        <v>3.9769166021219395</v>
      </c>
      <c r="J23" s="15">
        <f t="shared" si="1"/>
        <v>3.9017780397580206</v>
      </c>
      <c r="K23" s="15">
        <f t="shared" si="1"/>
        <v>3.8251768778358377</v>
      </c>
      <c r="L23" s="15">
        <f t="shared" si="1"/>
        <v>4.1192231307511946</v>
      </c>
      <c r="M23" s="15">
        <f t="shared" si="1"/>
        <v>4.0276930598885174</v>
      </c>
      <c r="N23" s="15">
        <f t="shared" si="1"/>
        <v>3.930076448877025</v>
      </c>
      <c r="O23" s="15">
        <f t="shared" si="1"/>
        <v>3.824471961173133</v>
      </c>
      <c r="P23" s="15">
        <f t="shared" si="1"/>
        <v>3.708764722152424</v>
      </c>
      <c r="Q23" s="15">
        <f t="shared" si="1"/>
        <v>3.1394351669941063</v>
      </c>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20">
        <f t="shared" si="2"/>
        <v>0</v>
      </c>
      <c r="AZ23" s="15"/>
      <c r="BA23" s="49">
        <f>賃金!Q44*$B$3/100</f>
        <v>4.5726560832771774</v>
      </c>
      <c r="BB23" s="15">
        <f t="shared" si="5"/>
        <v>4.5057005101001044</v>
      </c>
      <c r="BC23" s="15">
        <f t="shared" si="5"/>
        <v>4.4405586825121794</v>
      </c>
      <c r="BD23" s="15">
        <f t="shared" si="5"/>
        <v>4.6449278258879101</v>
      </c>
      <c r="BE23" s="15">
        <f t="shared" si="5"/>
        <v>4.5715389480341138</v>
      </c>
      <c r="BF23" s="15">
        <f t="shared" si="5"/>
        <v>4.4907154540920677</v>
      </c>
      <c r="BG23" s="15">
        <f t="shared" si="5"/>
        <v>4.3979913695421056</v>
      </c>
      <c r="BH23" s="15">
        <f t="shared" si="5"/>
        <v>4.2881646284345916</v>
      </c>
      <c r="BI23" s="15">
        <f t="shared" si="5"/>
        <v>4.3655879571583522</v>
      </c>
      <c r="BJ23" s="15">
        <f t="shared" si="5"/>
        <v>4.1945767557394742</v>
      </c>
      <c r="BK23" s="15">
        <f t="shared" si="5"/>
        <v>3.9841628365745838</v>
      </c>
      <c r="BL23" s="15">
        <f t="shared" si="5"/>
        <v>3.7253892959396877</v>
      </c>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20">
        <f t="shared" si="6"/>
        <v>34.992845984051151</v>
      </c>
      <c r="CU23" s="15"/>
      <c r="CV23" s="49">
        <f>賃金!R44*$B$3/100</f>
        <v>6.4086239340218363</v>
      </c>
      <c r="CW23" s="15">
        <f t="shared" si="7"/>
        <v>6.2654872816966876</v>
      </c>
      <c r="CX23" s="15">
        <f t="shared" si="7"/>
        <v>6.1199910957388104</v>
      </c>
      <c r="CY23" s="15">
        <f t="shared" si="7"/>
        <v>6.3296621073758077</v>
      </c>
      <c r="CZ23" s="15">
        <f t="shared" si="7"/>
        <v>6.1345076192187831</v>
      </c>
      <c r="DA23" s="15">
        <f t="shared" si="7"/>
        <v>5.8963022667124134</v>
      </c>
      <c r="DB23" s="15">
        <f t="shared" si="7"/>
        <v>5.5964103567685832</v>
      </c>
      <c r="DC23" s="15">
        <f t="shared" si="7"/>
        <v>5.2133939149380204</v>
      </c>
      <c r="DD23" s="15">
        <f t="shared" si="7"/>
        <v>4.5269223022538885</v>
      </c>
      <c r="DE23" s="15">
        <f t="shared" si="7"/>
        <v>3.9273593271600542</v>
      </c>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N23" s="20">
        <f t="shared" si="8"/>
        <v>36.757376659819336</v>
      </c>
      <c r="EO23" s="29">
        <f t="shared" si="3"/>
        <v>2399.5771358012598</v>
      </c>
      <c r="EQ23" s="13">
        <f t="shared" si="9"/>
        <v>-5616.3702649999996</v>
      </c>
      <c r="ER23" s="20">
        <f t="shared" si="4"/>
        <v>-3216.7931291987397</v>
      </c>
      <c r="ES23" s="13">
        <f t="shared" si="0"/>
        <v>-2367.5680584012625</v>
      </c>
    </row>
    <row r="24" spans="1:149">
      <c r="A24" s="18">
        <v>2036</v>
      </c>
      <c r="C24" s="16">
        <v>33</v>
      </c>
      <c r="D24" s="49">
        <f>賃金!P45*$B$3/100</f>
        <v>4.1834167009801009</v>
      </c>
      <c r="E24" s="15">
        <f t="shared" si="1"/>
        <v>4.1064845250352002</v>
      </c>
      <c r="F24" s="15">
        <f t="shared" si="1"/>
        <v>4.031548480551856</v>
      </c>
      <c r="G24" s="15">
        <f t="shared" si="1"/>
        <v>3.9584125652969919</v>
      </c>
      <c r="H24" s="15">
        <f t="shared" si="1"/>
        <v>4.1266476401024628</v>
      </c>
      <c r="I24" s="15">
        <f t="shared" si="1"/>
        <v>4.0515952411261464</v>
      </c>
      <c r="J24" s="15">
        <f t="shared" si="1"/>
        <v>3.9769166021219395</v>
      </c>
      <c r="K24" s="15">
        <f t="shared" si="1"/>
        <v>3.9017780397580206</v>
      </c>
      <c r="L24" s="15">
        <f t="shared" si="1"/>
        <v>3.8251768778358377</v>
      </c>
      <c r="M24" s="15">
        <f t="shared" si="1"/>
        <v>4.1192231307511946</v>
      </c>
      <c r="N24" s="15">
        <f t="shared" si="1"/>
        <v>4.0276930598885174</v>
      </c>
      <c r="O24" s="15">
        <f t="shared" si="1"/>
        <v>3.930076448877025</v>
      </c>
      <c r="P24" s="15">
        <f t="shared" si="1"/>
        <v>3.824471961173133</v>
      </c>
      <c r="Q24" s="15">
        <f t="shared" si="1"/>
        <v>3.708764722152424</v>
      </c>
      <c r="R24" s="15">
        <f t="shared" si="1"/>
        <v>3.1394351669941063</v>
      </c>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20">
        <f t="shared" si="2"/>
        <v>0</v>
      </c>
      <c r="AZ24" s="15"/>
      <c r="BA24" s="49">
        <f>賃金!Q45*$B$3/100</f>
        <v>4.6432154596687996</v>
      </c>
      <c r="BB24" s="15">
        <f t="shared" si="5"/>
        <v>4.5726560832771774</v>
      </c>
      <c r="BC24" s="15">
        <f t="shared" si="5"/>
        <v>4.5057005101001044</v>
      </c>
      <c r="BD24" s="15">
        <f t="shared" si="5"/>
        <v>4.4405586825121794</v>
      </c>
      <c r="BE24" s="15">
        <f t="shared" si="5"/>
        <v>4.6449278258879101</v>
      </c>
      <c r="BF24" s="15">
        <f t="shared" si="5"/>
        <v>4.5715389480341138</v>
      </c>
      <c r="BG24" s="15">
        <f t="shared" si="5"/>
        <v>4.4907154540920677</v>
      </c>
      <c r="BH24" s="15">
        <f t="shared" si="5"/>
        <v>4.3979913695421056</v>
      </c>
      <c r="BI24" s="15">
        <f t="shared" si="5"/>
        <v>4.2881646284345916</v>
      </c>
      <c r="BJ24" s="15">
        <f t="shared" si="5"/>
        <v>4.3655879571583522</v>
      </c>
      <c r="BK24" s="15">
        <f t="shared" si="5"/>
        <v>4.1945767557394742</v>
      </c>
      <c r="BL24" s="15">
        <f t="shared" si="5"/>
        <v>3.9841628365745838</v>
      </c>
      <c r="BM24" s="15">
        <f t="shared" si="5"/>
        <v>3.7253892959396877</v>
      </c>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20">
        <f t="shared" si="6"/>
        <v>38.353748205259876</v>
      </c>
      <c r="CU24" s="15"/>
      <c r="CV24" s="49">
        <f>賃金!R45*$B$3/100</f>
        <v>6.5577637366558914</v>
      </c>
      <c r="CW24" s="15">
        <f t="shared" si="7"/>
        <v>6.4086239340218363</v>
      </c>
      <c r="CX24" s="15">
        <f t="shared" si="7"/>
        <v>6.2654872816966876</v>
      </c>
      <c r="CY24" s="15">
        <f t="shared" si="7"/>
        <v>6.1199910957388104</v>
      </c>
      <c r="CZ24" s="15">
        <f t="shared" si="7"/>
        <v>6.3296621073758077</v>
      </c>
      <c r="DA24" s="15">
        <f t="shared" si="7"/>
        <v>6.1345076192187831</v>
      </c>
      <c r="DB24" s="15">
        <f t="shared" si="7"/>
        <v>5.8963022667124134</v>
      </c>
      <c r="DC24" s="15">
        <f t="shared" si="7"/>
        <v>5.5964103567685832</v>
      </c>
      <c r="DD24" s="15">
        <f t="shared" si="7"/>
        <v>5.2133939149380204</v>
      </c>
      <c r="DE24" s="15">
        <f t="shared" si="7"/>
        <v>4.5269223022538885</v>
      </c>
      <c r="DF24" s="15">
        <f t="shared" si="7"/>
        <v>3.9273593271600542</v>
      </c>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N24" s="20">
        <f t="shared" si="8"/>
        <v>41.467715251325394</v>
      </c>
      <c r="EO24" s="29">
        <f t="shared" si="3"/>
        <v>2700.9680222206503</v>
      </c>
      <c r="EQ24" s="13">
        <f t="shared" si="9"/>
        <v>-5616.3702649999996</v>
      </c>
      <c r="ER24" s="20">
        <f t="shared" si="4"/>
        <v>-2915.4022427793493</v>
      </c>
      <c r="ES24" s="13">
        <f t="shared" si="0"/>
        <v>-2099.2743752807528</v>
      </c>
    </row>
    <row r="25" spans="1:149">
      <c r="A25" s="18">
        <v>2037</v>
      </c>
      <c r="C25" s="16">
        <v>34</v>
      </c>
      <c r="D25" s="49">
        <f>賃金!P46*$B$3/100</f>
        <v>4.2624055718904232</v>
      </c>
      <c r="E25" s="15">
        <f t="shared" si="1"/>
        <v>4.1834167009801009</v>
      </c>
      <c r="F25" s="15">
        <f t="shared" si="1"/>
        <v>4.1064845250352002</v>
      </c>
      <c r="G25" s="15">
        <f t="shared" si="1"/>
        <v>4.031548480551856</v>
      </c>
      <c r="H25" s="15">
        <f t="shared" si="1"/>
        <v>3.9584125652969919</v>
      </c>
      <c r="I25" s="15">
        <f t="shared" si="1"/>
        <v>4.1266476401024628</v>
      </c>
      <c r="J25" s="15">
        <f t="shared" si="1"/>
        <v>4.0515952411261464</v>
      </c>
      <c r="K25" s="15">
        <f t="shared" si="1"/>
        <v>3.9769166021219395</v>
      </c>
      <c r="L25" s="15">
        <f t="shared" si="1"/>
        <v>3.9017780397580206</v>
      </c>
      <c r="M25" s="15">
        <f t="shared" si="1"/>
        <v>3.8251768778358377</v>
      </c>
      <c r="N25" s="15">
        <f t="shared" si="1"/>
        <v>4.1192231307511946</v>
      </c>
      <c r="O25" s="15">
        <f t="shared" si="1"/>
        <v>4.0276930598885174</v>
      </c>
      <c r="P25" s="15">
        <f t="shared" si="1"/>
        <v>3.930076448877025</v>
      </c>
      <c r="Q25" s="15">
        <f t="shared" si="1"/>
        <v>3.824471961173133</v>
      </c>
      <c r="R25" s="15">
        <f t="shared" si="1"/>
        <v>3.708764722152424</v>
      </c>
      <c r="S25" s="15">
        <f t="shared" si="1"/>
        <v>3.1394351669941063</v>
      </c>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20">
        <f t="shared" si="2"/>
        <v>0</v>
      </c>
      <c r="AZ25" s="15"/>
      <c r="BA25" s="49">
        <f>賃金!Q46*$B$3/100</f>
        <v>4.7186538535138718</v>
      </c>
      <c r="BB25" s="15">
        <f t="shared" si="5"/>
        <v>4.6432154596687996</v>
      </c>
      <c r="BC25" s="15">
        <f t="shared" si="5"/>
        <v>4.5726560832771774</v>
      </c>
      <c r="BD25" s="15">
        <f t="shared" si="5"/>
        <v>4.5057005101001044</v>
      </c>
      <c r="BE25" s="15">
        <f t="shared" si="5"/>
        <v>4.4405586825121794</v>
      </c>
      <c r="BF25" s="15">
        <f t="shared" si="5"/>
        <v>4.6449278258879101</v>
      </c>
      <c r="BG25" s="15">
        <f t="shared" si="5"/>
        <v>4.5715389480341138</v>
      </c>
      <c r="BH25" s="15">
        <f t="shared" si="5"/>
        <v>4.4907154540920677</v>
      </c>
      <c r="BI25" s="15">
        <f t="shared" si="5"/>
        <v>4.3979913695421056</v>
      </c>
      <c r="BJ25" s="15">
        <f t="shared" si="5"/>
        <v>4.2881646284345916</v>
      </c>
      <c r="BK25" s="15">
        <f t="shared" si="5"/>
        <v>4.3655879571583522</v>
      </c>
      <c r="BL25" s="15">
        <f t="shared" si="5"/>
        <v>4.1945767557394742</v>
      </c>
      <c r="BM25" s="15">
        <f t="shared" si="5"/>
        <v>3.9841628365745838</v>
      </c>
      <c r="BN25" s="15">
        <f t="shared" si="5"/>
        <v>3.7253892959396877</v>
      </c>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20">
        <f t="shared" si="6"/>
        <v>41.766511568116442</v>
      </c>
      <c r="CU25" s="15"/>
      <c r="CV25" s="49">
        <f>賃金!R46*$B$3/100</f>
        <v>6.7193139396373995</v>
      </c>
      <c r="CW25" s="15">
        <f t="shared" si="7"/>
        <v>6.5577637366558914</v>
      </c>
      <c r="CX25" s="15">
        <f t="shared" si="7"/>
        <v>6.4086239340218363</v>
      </c>
      <c r="CY25" s="15">
        <f t="shared" si="7"/>
        <v>6.2654872816966876</v>
      </c>
      <c r="CZ25" s="15">
        <f t="shared" si="7"/>
        <v>6.1199910957388104</v>
      </c>
      <c r="DA25" s="15">
        <f t="shared" si="7"/>
        <v>6.3296621073758077</v>
      </c>
      <c r="DB25" s="15">
        <f t="shared" si="7"/>
        <v>6.1345076192187831</v>
      </c>
      <c r="DC25" s="15">
        <f t="shared" si="7"/>
        <v>5.8963022667124134</v>
      </c>
      <c r="DD25" s="15">
        <f t="shared" si="7"/>
        <v>5.5964103567685832</v>
      </c>
      <c r="DE25" s="15">
        <f t="shared" si="7"/>
        <v>5.2133939149380204</v>
      </c>
      <c r="DF25" s="15">
        <f t="shared" si="7"/>
        <v>4.5269223022538885</v>
      </c>
      <c r="DG25" s="15">
        <f t="shared" si="7"/>
        <v>3.9273593271600542</v>
      </c>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N25" s="20">
        <f t="shared" si="8"/>
        <v>46.287671597767471</v>
      </c>
      <c r="EO25" s="29">
        <f t="shared" si="3"/>
        <v>3009.2295249634703</v>
      </c>
      <c r="EQ25" s="13">
        <f t="shared" si="9"/>
        <v>-5616.3702649999996</v>
      </c>
      <c r="ER25" s="20">
        <f t="shared" si="4"/>
        <v>-2607.1407400365292</v>
      </c>
      <c r="ES25" s="13">
        <f t="shared" si="0"/>
        <v>-1836.6507419076161</v>
      </c>
    </row>
    <row r="26" spans="1:149">
      <c r="A26" s="18">
        <v>2038</v>
      </c>
      <c r="C26" s="16">
        <v>35</v>
      </c>
      <c r="D26" s="49">
        <f>賃金!P47*$B$3/100</f>
        <v>4.3452135782530936</v>
      </c>
      <c r="E26" s="15">
        <f t="shared" si="1"/>
        <v>4.2624055718904232</v>
      </c>
      <c r="F26" s="15">
        <f t="shared" si="1"/>
        <v>4.1834167009801009</v>
      </c>
      <c r="G26" s="15">
        <f t="shared" si="1"/>
        <v>4.1064845250352002</v>
      </c>
      <c r="H26" s="15">
        <f t="shared" si="1"/>
        <v>4.031548480551856</v>
      </c>
      <c r="I26" s="15">
        <f t="shared" si="1"/>
        <v>3.9584125652969919</v>
      </c>
      <c r="J26" s="15">
        <f t="shared" si="1"/>
        <v>4.1266476401024628</v>
      </c>
      <c r="K26" s="15">
        <f t="shared" si="1"/>
        <v>4.0515952411261464</v>
      </c>
      <c r="L26" s="15">
        <f t="shared" si="1"/>
        <v>3.9769166021219395</v>
      </c>
      <c r="M26" s="15">
        <f t="shared" si="1"/>
        <v>3.9017780397580206</v>
      </c>
      <c r="N26" s="15">
        <f t="shared" si="1"/>
        <v>3.8251768778358377</v>
      </c>
      <c r="O26" s="15">
        <f t="shared" si="1"/>
        <v>4.1192231307511946</v>
      </c>
      <c r="P26" s="15">
        <f t="shared" si="1"/>
        <v>4.0276930598885174</v>
      </c>
      <c r="Q26" s="15">
        <f t="shared" si="1"/>
        <v>3.930076448877025</v>
      </c>
      <c r="R26" s="15">
        <f t="shared" si="1"/>
        <v>3.824471961173133</v>
      </c>
      <c r="S26" s="15">
        <f t="shared" si="1"/>
        <v>3.708764722152424</v>
      </c>
      <c r="T26" s="15">
        <f t="shared" si="1"/>
        <v>3.1394351669941063</v>
      </c>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20">
        <f t="shared" si="2"/>
        <v>0</v>
      </c>
      <c r="AZ26" s="15"/>
      <c r="BA26" s="49">
        <f>賃金!Q47*$B$3/100</f>
        <v>4.6961721695669691</v>
      </c>
      <c r="BB26" s="15">
        <f t="shared" si="5"/>
        <v>4.7186538535138718</v>
      </c>
      <c r="BC26" s="15">
        <f t="shared" si="5"/>
        <v>4.6432154596687996</v>
      </c>
      <c r="BD26" s="15">
        <f t="shared" si="5"/>
        <v>4.5726560832771774</v>
      </c>
      <c r="BE26" s="15">
        <f t="shared" si="5"/>
        <v>4.5057005101001044</v>
      </c>
      <c r="BF26" s="15">
        <f t="shared" si="5"/>
        <v>4.4405586825121794</v>
      </c>
      <c r="BG26" s="15">
        <f t="shared" si="5"/>
        <v>4.6449278258879101</v>
      </c>
      <c r="BH26" s="15">
        <f t="shared" si="5"/>
        <v>4.5715389480341138</v>
      </c>
      <c r="BI26" s="15">
        <f t="shared" si="5"/>
        <v>4.4907154540920677</v>
      </c>
      <c r="BJ26" s="15">
        <f t="shared" si="5"/>
        <v>4.3979913695421056</v>
      </c>
      <c r="BK26" s="15">
        <f t="shared" si="5"/>
        <v>4.2881646284345916</v>
      </c>
      <c r="BL26" s="15">
        <f t="shared" si="5"/>
        <v>4.3655879571583522</v>
      </c>
      <c r="BM26" s="15">
        <f t="shared" si="5"/>
        <v>4.1945767557394742</v>
      </c>
      <c r="BN26" s="15">
        <f t="shared" si="5"/>
        <v>3.9841628365745838</v>
      </c>
      <c r="BO26" s="15">
        <f t="shared" si="5"/>
        <v>3.7253892959396877</v>
      </c>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20">
        <f t="shared" si="6"/>
        <v>45.234722150449137</v>
      </c>
      <c r="CU26" s="15"/>
      <c r="CV26" s="49">
        <f>賃金!R47*$B$3/100</f>
        <v>6.6738636853340756</v>
      </c>
      <c r="CW26" s="15">
        <f t="shared" si="7"/>
        <v>6.7193139396373995</v>
      </c>
      <c r="CX26" s="15">
        <f t="shared" si="7"/>
        <v>6.5577637366558914</v>
      </c>
      <c r="CY26" s="15">
        <f t="shared" si="7"/>
        <v>6.4086239340218363</v>
      </c>
      <c r="CZ26" s="15">
        <f t="shared" si="7"/>
        <v>6.2654872816966876</v>
      </c>
      <c r="DA26" s="15">
        <f t="shared" si="7"/>
        <v>6.1199910957388104</v>
      </c>
      <c r="DB26" s="15">
        <f t="shared" si="7"/>
        <v>6.3296621073758077</v>
      </c>
      <c r="DC26" s="15">
        <f t="shared" si="7"/>
        <v>6.1345076192187831</v>
      </c>
      <c r="DD26" s="15">
        <f t="shared" si="7"/>
        <v>5.8963022667124134</v>
      </c>
      <c r="DE26" s="15">
        <f t="shared" si="7"/>
        <v>5.5964103567685832</v>
      </c>
      <c r="DF26" s="15">
        <f t="shared" si="7"/>
        <v>5.2133939149380204</v>
      </c>
      <c r="DG26" s="15">
        <f t="shared" si="7"/>
        <v>4.5269223022538885</v>
      </c>
      <c r="DH26" s="15">
        <f t="shared" si="7"/>
        <v>3.9273593271600542</v>
      </c>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N26" s="20">
        <f t="shared" si="8"/>
        <v>51.226367343400959</v>
      </c>
      <c r="EO26" s="29">
        <f t="shared" si="3"/>
        <v>3324.9294041843364</v>
      </c>
      <c r="EQ26" s="13">
        <f t="shared" si="9"/>
        <v>-5616.3702649999996</v>
      </c>
      <c r="ER26" s="20">
        <f t="shared" si="4"/>
        <v>-2291.4408608156632</v>
      </c>
      <c r="ES26" s="13">
        <f t="shared" si="0"/>
        <v>-1579.2909147857472</v>
      </c>
    </row>
    <row r="27" spans="1:149">
      <c r="A27" s="18">
        <v>2039</v>
      </c>
      <c r="C27" s="13">
        <v>36</v>
      </c>
      <c r="D27" s="49">
        <f>賃金!P48*$B$3/100</f>
        <v>4.4280144250456042</v>
      </c>
      <c r="E27" s="15">
        <f t="shared" si="1"/>
        <v>4.3452135782530936</v>
      </c>
      <c r="F27" s="15">
        <f t="shared" si="1"/>
        <v>4.2624055718904232</v>
      </c>
      <c r="G27" s="15">
        <f t="shared" si="1"/>
        <v>4.1834167009801009</v>
      </c>
      <c r="H27" s="15">
        <f t="shared" si="1"/>
        <v>4.1064845250352002</v>
      </c>
      <c r="I27" s="15">
        <f t="shared" si="1"/>
        <v>4.031548480551856</v>
      </c>
      <c r="J27" s="15">
        <f t="shared" si="1"/>
        <v>3.9584125652969919</v>
      </c>
      <c r="K27" s="15">
        <f t="shared" si="1"/>
        <v>4.1266476401024628</v>
      </c>
      <c r="L27" s="15">
        <f t="shared" si="1"/>
        <v>4.0515952411261464</v>
      </c>
      <c r="M27" s="15">
        <f t="shared" si="1"/>
        <v>3.9769166021219395</v>
      </c>
      <c r="N27" s="15">
        <f t="shared" si="1"/>
        <v>3.9017780397580206</v>
      </c>
      <c r="O27" s="15">
        <f t="shared" si="1"/>
        <v>3.8251768778358377</v>
      </c>
      <c r="P27" s="15">
        <f t="shared" si="1"/>
        <v>4.1192231307511946</v>
      </c>
      <c r="Q27" s="15">
        <f t="shared" si="1"/>
        <v>4.0276930598885174</v>
      </c>
      <c r="R27" s="15">
        <f t="shared" si="1"/>
        <v>3.930076448877025</v>
      </c>
      <c r="S27" s="15">
        <f t="shared" si="1"/>
        <v>3.824471961173133</v>
      </c>
      <c r="T27" s="15">
        <f t="shared" si="1"/>
        <v>3.708764722152424</v>
      </c>
      <c r="U27" s="15">
        <f t="shared" ref="U27:AJ50" si="10">T26</f>
        <v>3.1394351669941063</v>
      </c>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20">
        <f t="shared" si="2"/>
        <v>0</v>
      </c>
      <c r="AZ27" s="15"/>
      <c r="BA27" s="49">
        <f>賃金!Q48*$B$3/100</f>
        <v>4.7814325222848666</v>
      </c>
      <c r="BB27" s="15">
        <f t="shared" si="5"/>
        <v>4.6961721695669691</v>
      </c>
      <c r="BC27" s="15">
        <f t="shared" si="5"/>
        <v>4.7186538535138718</v>
      </c>
      <c r="BD27" s="15">
        <f t="shared" si="5"/>
        <v>4.6432154596687996</v>
      </c>
      <c r="BE27" s="15">
        <f t="shared" si="5"/>
        <v>4.5726560832771774</v>
      </c>
      <c r="BF27" s="15">
        <f t="shared" si="5"/>
        <v>4.5057005101001044</v>
      </c>
      <c r="BG27" s="15">
        <f t="shared" si="5"/>
        <v>4.4405586825121794</v>
      </c>
      <c r="BH27" s="15">
        <f t="shared" si="5"/>
        <v>4.6449278258879101</v>
      </c>
      <c r="BI27" s="15">
        <f t="shared" si="5"/>
        <v>4.5715389480341138</v>
      </c>
      <c r="BJ27" s="15">
        <f t="shared" si="5"/>
        <v>4.4907154540920677</v>
      </c>
      <c r="BK27" s="15">
        <f t="shared" si="5"/>
        <v>4.3979913695421056</v>
      </c>
      <c r="BL27" s="15">
        <f t="shared" si="5"/>
        <v>4.2881646284345916</v>
      </c>
      <c r="BM27" s="15">
        <f t="shared" si="5"/>
        <v>4.3655879571583522</v>
      </c>
      <c r="BN27" s="15">
        <f t="shared" si="5"/>
        <v>4.1945767557394742</v>
      </c>
      <c r="BO27" s="15">
        <f t="shared" si="5"/>
        <v>3.9841628365745838</v>
      </c>
      <c r="BP27" s="15">
        <f t="shared" si="5"/>
        <v>3.7253892959396877</v>
      </c>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20">
        <f t="shared" si="6"/>
        <v>48.686408695080864</v>
      </c>
      <c r="CU27" s="15"/>
      <c r="CV27" s="49">
        <f>賃金!R48*$B$3/100</f>
        <v>6.8658740615240363</v>
      </c>
      <c r="CW27" s="15">
        <f t="shared" si="7"/>
        <v>6.6738636853340756</v>
      </c>
      <c r="CX27" s="15">
        <f t="shared" si="7"/>
        <v>6.7193139396373995</v>
      </c>
      <c r="CY27" s="15">
        <f t="shared" si="7"/>
        <v>6.5577637366558914</v>
      </c>
      <c r="CZ27" s="15">
        <f t="shared" si="7"/>
        <v>6.4086239340218363</v>
      </c>
      <c r="DA27" s="15">
        <f t="shared" si="7"/>
        <v>6.2654872816966876</v>
      </c>
      <c r="DB27" s="15">
        <f t="shared" si="7"/>
        <v>6.1199910957388104</v>
      </c>
      <c r="DC27" s="15">
        <f t="shared" si="7"/>
        <v>6.3296621073758077</v>
      </c>
      <c r="DD27" s="15">
        <f t="shared" si="7"/>
        <v>6.1345076192187831</v>
      </c>
      <c r="DE27" s="15">
        <f t="shared" si="7"/>
        <v>5.8963022667124134</v>
      </c>
      <c r="DF27" s="15">
        <f t="shared" si="7"/>
        <v>5.5964103567685832</v>
      </c>
      <c r="DG27" s="15">
        <f t="shared" si="7"/>
        <v>5.2133939149380204</v>
      </c>
      <c r="DH27" s="15">
        <f t="shared" si="7"/>
        <v>4.5269223022538885</v>
      </c>
      <c r="DI27" s="15">
        <f t="shared" si="7"/>
        <v>3.9273593271600542</v>
      </c>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N27" s="20">
        <f t="shared" si="8"/>
        <v>56.131657152121498</v>
      </c>
      <c r="EO27" s="29">
        <f t="shared" si="3"/>
        <v>3638.5315566065306</v>
      </c>
      <c r="EQ27" s="13">
        <f t="shared" si="9"/>
        <v>-5616.3702649999996</v>
      </c>
      <c r="ER27" s="20">
        <f t="shared" si="4"/>
        <v>-1977.838708393469</v>
      </c>
      <c r="ES27" s="13">
        <f t="shared" si="0"/>
        <v>-1333.6311703826889</v>
      </c>
    </row>
    <row r="28" spans="1:149">
      <c r="A28" s="18">
        <v>2040</v>
      </c>
      <c r="C28" s="13">
        <v>37</v>
      </c>
      <c r="D28" s="49">
        <f>賃金!P49*$B$3/100</f>
        <v>4.5122891056357979</v>
      </c>
      <c r="E28" s="15">
        <f t="shared" si="1"/>
        <v>4.4280144250456042</v>
      </c>
      <c r="F28" s="15">
        <f t="shared" si="1"/>
        <v>4.3452135782530936</v>
      </c>
      <c r="G28" s="15">
        <f t="shared" si="1"/>
        <v>4.2624055718904232</v>
      </c>
      <c r="H28" s="15">
        <f t="shared" si="1"/>
        <v>4.1834167009801009</v>
      </c>
      <c r="I28" s="15">
        <f t="shared" si="1"/>
        <v>4.1064845250352002</v>
      </c>
      <c r="J28" s="15">
        <f t="shared" si="1"/>
        <v>4.031548480551856</v>
      </c>
      <c r="K28" s="15">
        <f t="shared" si="1"/>
        <v>3.9584125652969919</v>
      </c>
      <c r="L28" s="15">
        <f t="shared" si="1"/>
        <v>4.1266476401024628</v>
      </c>
      <c r="M28" s="15">
        <f t="shared" si="1"/>
        <v>4.0515952411261464</v>
      </c>
      <c r="N28" s="15">
        <f t="shared" si="1"/>
        <v>3.9769166021219395</v>
      </c>
      <c r="O28" s="15">
        <f t="shared" si="1"/>
        <v>3.9017780397580206</v>
      </c>
      <c r="P28" s="15">
        <f t="shared" si="1"/>
        <v>3.8251768778358377</v>
      </c>
      <c r="Q28" s="15">
        <f t="shared" si="1"/>
        <v>4.1192231307511946</v>
      </c>
      <c r="R28" s="15">
        <f t="shared" si="1"/>
        <v>4.0276930598885174</v>
      </c>
      <c r="S28" s="15">
        <f t="shared" si="1"/>
        <v>3.930076448877025</v>
      </c>
      <c r="T28" s="15">
        <f t="shared" si="1"/>
        <v>3.824471961173133</v>
      </c>
      <c r="U28" s="15">
        <f t="shared" si="10"/>
        <v>3.708764722152424</v>
      </c>
      <c r="V28" s="15">
        <f t="shared" si="10"/>
        <v>3.1394351669941063</v>
      </c>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20">
        <f t="shared" si="2"/>
        <v>0</v>
      </c>
      <c r="AZ28" s="15"/>
      <c r="BA28" s="49">
        <f>賃金!Q49*$B$3/100</f>
        <v>4.8725364771481008</v>
      </c>
      <c r="BB28" s="15">
        <f t="shared" si="5"/>
        <v>4.7814325222848666</v>
      </c>
      <c r="BC28" s="15">
        <f t="shared" si="5"/>
        <v>4.6961721695669691</v>
      </c>
      <c r="BD28" s="15">
        <f t="shared" si="5"/>
        <v>4.7186538535138718</v>
      </c>
      <c r="BE28" s="15">
        <f t="shared" si="5"/>
        <v>4.6432154596687996</v>
      </c>
      <c r="BF28" s="15">
        <f t="shared" si="5"/>
        <v>4.5726560832771774</v>
      </c>
      <c r="BG28" s="15">
        <f t="shared" si="5"/>
        <v>4.5057005101001044</v>
      </c>
      <c r="BH28" s="15">
        <f t="shared" si="5"/>
        <v>4.4405586825121794</v>
      </c>
      <c r="BI28" s="15">
        <f t="shared" si="5"/>
        <v>4.6449278258879101</v>
      </c>
      <c r="BJ28" s="15">
        <f t="shared" si="5"/>
        <v>4.5715389480341138</v>
      </c>
      <c r="BK28" s="15">
        <f t="shared" si="5"/>
        <v>4.4907154540920677</v>
      </c>
      <c r="BL28" s="15">
        <f t="shared" si="5"/>
        <v>4.3979913695421056</v>
      </c>
      <c r="BM28" s="15">
        <f t="shared" si="5"/>
        <v>4.2881646284345916</v>
      </c>
      <c r="BN28" s="15">
        <f t="shared" si="5"/>
        <v>4.3655879571583522</v>
      </c>
      <c r="BO28" s="15">
        <f t="shared" si="5"/>
        <v>4.1945767557394742</v>
      </c>
      <c r="BP28" s="15">
        <f t="shared" si="5"/>
        <v>3.9841628365745838</v>
      </c>
      <c r="BQ28" s="15">
        <f t="shared" si="5"/>
        <v>3.7253892959396877</v>
      </c>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20">
        <f t="shared" si="6"/>
        <v>52.200761598960248</v>
      </c>
      <c r="CU28" s="15"/>
      <c r="CV28" s="49">
        <f>賃金!R49*$B$3/100</f>
        <v>7.0784612198235344</v>
      </c>
      <c r="CW28" s="15">
        <f t="shared" si="7"/>
        <v>6.8658740615240363</v>
      </c>
      <c r="CX28" s="15">
        <f t="shared" si="7"/>
        <v>6.6738636853340756</v>
      </c>
      <c r="CY28" s="15">
        <f t="shared" si="7"/>
        <v>6.7193139396373995</v>
      </c>
      <c r="CZ28" s="15">
        <f t="shared" si="7"/>
        <v>6.5577637366558914</v>
      </c>
      <c r="DA28" s="15">
        <f t="shared" si="7"/>
        <v>6.4086239340218363</v>
      </c>
      <c r="DB28" s="15">
        <f t="shared" si="7"/>
        <v>6.2654872816966876</v>
      </c>
      <c r="DC28" s="15">
        <f t="shared" si="7"/>
        <v>6.1199910957388104</v>
      </c>
      <c r="DD28" s="15">
        <f t="shared" si="7"/>
        <v>6.3296621073758077</v>
      </c>
      <c r="DE28" s="15">
        <f t="shared" si="7"/>
        <v>6.1345076192187831</v>
      </c>
      <c r="DF28" s="15">
        <f t="shared" si="7"/>
        <v>5.8963022667124134</v>
      </c>
      <c r="DG28" s="15">
        <f t="shared" si="7"/>
        <v>5.5964103567685832</v>
      </c>
      <c r="DH28" s="15">
        <f t="shared" si="7"/>
        <v>5.2133939149380204</v>
      </c>
      <c r="DI28" s="15">
        <f t="shared" si="7"/>
        <v>4.5269223022538885</v>
      </c>
      <c r="DJ28" s="15">
        <f t="shared" si="7"/>
        <v>3.9273593271600542</v>
      </c>
      <c r="DK28" s="15"/>
      <c r="DL28" s="15"/>
      <c r="DM28" s="15"/>
      <c r="DN28" s="15"/>
      <c r="DO28" s="15"/>
      <c r="DP28" s="15"/>
      <c r="DQ28" s="15"/>
      <c r="DR28" s="15"/>
      <c r="DS28" s="15"/>
      <c r="DT28" s="15"/>
      <c r="DU28" s="15"/>
      <c r="DV28" s="15"/>
      <c r="DW28" s="15"/>
      <c r="DX28" s="15"/>
      <c r="DY28" s="15"/>
      <c r="DZ28" s="15"/>
      <c r="EA28" s="15"/>
      <c r="EB28" s="15"/>
      <c r="EC28" s="15"/>
      <c r="ED28" s="15"/>
      <c r="EE28" s="15"/>
      <c r="EF28" s="15"/>
      <c r="EN28" s="20">
        <f t="shared" si="8"/>
        <v>61.178074587341669</v>
      </c>
      <c r="EO28" s="29">
        <f t="shared" si="3"/>
        <v>3960.9569961169077</v>
      </c>
      <c r="EQ28" s="13">
        <f t="shared" si="9"/>
        <v>-5616.3702649999996</v>
      </c>
      <c r="ER28" s="20">
        <f t="shared" si="4"/>
        <v>-1655.4132688830919</v>
      </c>
      <c r="ES28" s="13">
        <f t="shared" si="0"/>
        <v>-1092.0503908332303</v>
      </c>
    </row>
    <row r="29" spans="1:149">
      <c r="A29" s="18">
        <v>2041</v>
      </c>
      <c r="C29" s="13">
        <v>38</v>
      </c>
      <c r="D29" s="49">
        <f>賃金!P50*$B$3/100</f>
        <v>4.5976037047241398</v>
      </c>
      <c r="E29" s="15">
        <f t="shared" si="1"/>
        <v>4.5122891056357979</v>
      </c>
      <c r="F29" s="15">
        <f t="shared" si="1"/>
        <v>4.4280144250456042</v>
      </c>
      <c r="G29" s="15">
        <f t="shared" si="1"/>
        <v>4.3452135782530936</v>
      </c>
      <c r="H29" s="15">
        <f t="shared" si="1"/>
        <v>4.2624055718904232</v>
      </c>
      <c r="I29" s="15">
        <f t="shared" si="1"/>
        <v>4.1834167009801009</v>
      </c>
      <c r="J29" s="15">
        <f t="shared" si="1"/>
        <v>4.1064845250352002</v>
      </c>
      <c r="K29" s="15">
        <f t="shared" si="1"/>
        <v>4.031548480551856</v>
      </c>
      <c r="L29" s="15">
        <f t="shared" si="1"/>
        <v>3.9584125652969919</v>
      </c>
      <c r="M29" s="15">
        <f t="shared" si="1"/>
        <v>4.1266476401024628</v>
      </c>
      <c r="N29" s="15">
        <f t="shared" si="1"/>
        <v>4.0515952411261464</v>
      </c>
      <c r="O29" s="15">
        <f t="shared" si="1"/>
        <v>3.9769166021219395</v>
      </c>
      <c r="P29" s="15">
        <f t="shared" si="1"/>
        <v>3.9017780397580206</v>
      </c>
      <c r="Q29" s="15">
        <f t="shared" si="1"/>
        <v>3.8251768778358377</v>
      </c>
      <c r="R29" s="15">
        <f t="shared" si="1"/>
        <v>4.1192231307511946</v>
      </c>
      <c r="S29" s="15">
        <f t="shared" si="1"/>
        <v>4.0276930598885174</v>
      </c>
      <c r="T29" s="15">
        <f t="shared" si="1"/>
        <v>3.930076448877025</v>
      </c>
      <c r="U29" s="15">
        <f t="shared" si="10"/>
        <v>3.824471961173133</v>
      </c>
      <c r="V29" s="15">
        <f t="shared" si="10"/>
        <v>3.708764722152424</v>
      </c>
      <c r="W29" s="15">
        <f t="shared" si="10"/>
        <v>3.1394351669941063</v>
      </c>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20">
        <f t="shared" si="2"/>
        <v>0</v>
      </c>
      <c r="AZ29" s="15"/>
      <c r="BA29" s="49">
        <f>賃金!Q50*$B$3/100</f>
        <v>4.9690660055180293</v>
      </c>
      <c r="BB29" s="15">
        <f t="shared" si="5"/>
        <v>4.8725364771481008</v>
      </c>
      <c r="BC29" s="15">
        <f t="shared" si="5"/>
        <v>4.7814325222848666</v>
      </c>
      <c r="BD29" s="15">
        <f t="shared" si="5"/>
        <v>4.6961721695669691</v>
      </c>
      <c r="BE29" s="15">
        <f t="shared" si="5"/>
        <v>4.7186538535138718</v>
      </c>
      <c r="BF29" s="15">
        <f t="shared" si="5"/>
        <v>4.6432154596687996</v>
      </c>
      <c r="BG29" s="15">
        <f t="shared" si="5"/>
        <v>4.5726560832771774</v>
      </c>
      <c r="BH29" s="15">
        <f t="shared" si="5"/>
        <v>4.5057005101001044</v>
      </c>
      <c r="BI29" s="15">
        <f t="shared" si="5"/>
        <v>4.4405586825121794</v>
      </c>
      <c r="BJ29" s="15">
        <f t="shared" si="5"/>
        <v>4.6449278258879101</v>
      </c>
      <c r="BK29" s="15">
        <f t="shared" si="5"/>
        <v>4.5715389480341138</v>
      </c>
      <c r="BL29" s="15">
        <f t="shared" si="5"/>
        <v>4.4907154540920677</v>
      </c>
      <c r="BM29" s="15">
        <f t="shared" si="5"/>
        <v>4.3979913695421056</v>
      </c>
      <c r="BN29" s="15">
        <f t="shared" si="5"/>
        <v>4.2881646284345916</v>
      </c>
      <c r="BO29" s="15">
        <f t="shared" si="5"/>
        <v>4.3655879571583522</v>
      </c>
      <c r="BP29" s="15">
        <f t="shared" si="5"/>
        <v>4.1945767557394742</v>
      </c>
      <c r="BQ29" s="15">
        <f t="shared" si="5"/>
        <v>3.9841628365745838</v>
      </c>
      <c r="BR29" s="15">
        <f t="shared" ref="BN29:CC49" si="11">BQ28</f>
        <v>3.7253892959396877</v>
      </c>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20">
        <f t="shared" si="6"/>
        <v>55.782075909664094</v>
      </c>
      <c r="CU29" s="15"/>
      <c r="CV29" s="49">
        <f>賃金!R50*$B$3/100</f>
        <v>7.3115800562194462</v>
      </c>
      <c r="CW29" s="15">
        <f t="shared" si="7"/>
        <v>7.0784612198235344</v>
      </c>
      <c r="CX29" s="15">
        <f t="shared" si="7"/>
        <v>6.8658740615240363</v>
      </c>
      <c r="CY29" s="15">
        <f t="shared" si="7"/>
        <v>6.6738636853340756</v>
      </c>
      <c r="CZ29" s="15">
        <f t="shared" si="7"/>
        <v>6.7193139396373995</v>
      </c>
      <c r="DA29" s="15">
        <f t="shared" si="7"/>
        <v>6.5577637366558914</v>
      </c>
      <c r="DB29" s="15">
        <f t="shared" si="7"/>
        <v>6.4086239340218363</v>
      </c>
      <c r="DC29" s="15">
        <f t="shared" si="7"/>
        <v>6.2654872816966876</v>
      </c>
      <c r="DD29" s="15">
        <f t="shared" si="7"/>
        <v>6.1199910957388104</v>
      </c>
      <c r="DE29" s="15">
        <f t="shared" si="7"/>
        <v>6.3296621073758077</v>
      </c>
      <c r="DF29" s="15">
        <f t="shared" si="7"/>
        <v>6.1345076192187831</v>
      </c>
      <c r="DG29" s="15">
        <f t="shared" si="7"/>
        <v>5.8963022667124134</v>
      </c>
      <c r="DH29" s="15">
        <f t="shared" si="7"/>
        <v>5.5964103567685832</v>
      </c>
      <c r="DI29" s="15">
        <f t="shared" si="7"/>
        <v>5.2133939149380204</v>
      </c>
      <c r="DJ29" s="15">
        <f t="shared" si="7"/>
        <v>4.5269223022538885</v>
      </c>
      <c r="DK29" s="15">
        <f t="shared" si="7"/>
        <v>3.9273593271600542</v>
      </c>
      <c r="DL29" s="15"/>
      <c r="DM29" s="15"/>
      <c r="DN29" s="15"/>
      <c r="DO29" s="15"/>
      <c r="DP29" s="15"/>
      <c r="DQ29" s="15"/>
      <c r="DR29" s="15"/>
      <c r="DS29" s="15"/>
      <c r="DT29" s="15"/>
      <c r="DU29" s="15"/>
      <c r="DV29" s="15"/>
      <c r="DW29" s="15"/>
      <c r="DX29" s="15"/>
      <c r="DY29" s="15"/>
      <c r="DZ29" s="15"/>
      <c r="EA29" s="15"/>
      <c r="EB29" s="15"/>
      <c r="EC29" s="15"/>
      <c r="ED29" s="15"/>
      <c r="EE29" s="15"/>
      <c r="EF29" s="15"/>
      <c r="EN29" s="20">
        <f t="shared" si="8"/>
        <v>66.380743583911965</v>
      </c>
      <c r="EO29" s="29">
        <f t="shared" si="3"/>
        <v>4293.1381098039665</v>
      </c>
      <c r="EQ29" s="13">
        <f t="shared" si="9"/>
        <v>-5616.3702649999996</v>
      </c>
      <c r="ER29" s="20">
        <f t="shared" si="4"/>
        <v>-1323.2321551960331</v>
      </c>
      <c r="ES29" s="13">
        <f t="shared" si="0"/>
        <v>-854.01141173239466</v>
      </c>
    </row>
    <row r="30" spans="1:149">
      <c r="A30" s="18">
        <v>2042</v>
      </c>
      <c r="C30" s="13">
        <v>39</v>
      </c>
      <c r="D30" s="49">
        <f>賃金!P51*$B$3/100</f>
        <v>4.6834125507067315</v>
      </c>
      <c r="E30" s="15">
        <f t="shared" si="1"/>
        <v>4.5976037047241398</v>
      </c>
      <c r="F30" s="15">
        <f t="shared" si="1"/>
        <v>4.5122891056357979</v>
      </c>
      <c r="G30" s="15">
        <f t="shared" si="1"/>
        <v>4.4280144250456042</v>
      </c>
      <c r="H30" s="15">
        <f t="shared" si="1"/>
        <v>4.3452135782530936</v>
      </c>
      <c r="I30" s="15">
        <f t="shared" si="1"/>
        <v>4.2624055718904232</v>
      </c>
      <c r="J30" s="15">
        <f t="shared" si="1"/>
        <v>4.1834167009801009</v>
      </c>
      <c r="K30" s="15">
        <f t="shared" si="1"/>
        <v>4.1064845250352002</v>
      </c>
      <c r="L30" s="15">
        <f t="shared" si="1"/>
        <v>4.031548480551856</v>
      </c>
      <c r="M30" s="15">
        <f t="shared" si="1"/>
        <v>3.9584125652969919</v>
      </c>
      <c r="N30" s="15">
        <f t="shared" si="1"/>
        <v>4.1266476401024628</v>
      </c>
      <c r="O30" s="15">
        <f t="shared" si="1"/>
        <v>4.0515952411261464</v>
      </c>
      <c r="P30" s="15">
        <f t="shared" si="1"/>
        <v>3.9769166021219395</v>
      </c>
      <c r="Q30" s="15">
        <f t="shared" si="1"/>
        <v>3.9017780397580206</v>
      </c>
      <c r="R30" s="15">
        <f t="shared" si="1"/>
        <v>3.8251768778358377</v>
      </c>
      <c r="S30" s="15">
        <f t="shared" si="1"/>
        <v>4.1192231307511946</v>
      </c>
      <c r="T30" s="15">
        <f t="shared" si="1"/>
        <v>4.0276930598885174</v>
      </c>
      <c r="U30" s="15">
        <f t="shared" si="10"/>
        <v>3.930076448877025</v>
      </c>
      <c r="V30" s="15">
        <f t="shared" si="10"/>
        <v>3.824471961173133</v>
      </c>
      <c r="W30" s="15">
        <f t="shared" si="10"/>
        <v>3.708764722152424</v>
      </c>
      <c r="X30" s="15">
        <f t="shared" si="10"/>
        <v>3.1394351669941063</v>
      </c>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20">
        <f t="shared" si="2"/>
        <v>0</v>
      </c>
      <c r="AZ30" s="15"/>
      <c r="BA30" s="49">
        <f>賃金!Q51*$B$3/100</f>
        <v>5.070273950359045</v>
      </c>
      <c r="BB30" s="15">
        <f t="shared" si="5"/>
        <v>4.9690660055180293</v>
      </c>
      <c r="BC30" s="15">
        <f t="shared" si="5"/>
        <v>4.8725364771481008</v>
      </c>
      <c r="BD30" s="15">
        <f t="shared" si="5"/>
        <v>4.7814325222848666</v>
      </c>
      <c r="BE30" s="15">
        <f t="shared" si="5"/>
        <v>4.6961721695669691</v>
      </c>
      <c r="BF30" s="15">
        <f t="shared" si="5"/>
        <v>4.7186538535138718</v>
      </c>
      <c r="BG30" s="15">
        <f t="shared" si="5"/>
        <v>4.6432154596687996</v>
      </c>
      <c r="BH30" s="15">
        <f t="shared" si="5"/>
        <v>4.5726560832771774</v>
      </c>
      <c r="BI30" s="15">
        <f t="shared" si="5"/>
        <v>4.5057005101001044</v>
      </c>
      <c r="BJ30" s="15">
        <f t="shared" si="5"/>
        <v>4.4405586825121794</v>
      </c>
      <c r="BK30" s="15">
        <f t="shared" si="5"/>
        <v>4.6449278258879101</v>
      </c>
      <c r="BL30" s="15">
        <f t="shared" si="5"/>
        <v>4.5715389480341138</v>
      </c>
      <c r="BM30" s="15">
        <f t="shared" si="5"/>
        <v>4.4907154540920677</v>
      </c>
      <c r="BN30" s="15">
        <f t="shared" si="11"/>
        <v>4.3979913695421056</v>
      </c>
      <c r="BO30" s="15">
        <f t="shared" si="11"/>
        <v>4.2881646284345916</v>
      </c>
      <c r="BP30" s="15">
        <f t="shared" si="11"/>
        <v>4.3655879571583522</v>
      </c>
      <c r="BQ30" s="15">
        <f t="shared" si="11"/>
        <v>4.1945767557394742</v>
      </c>
      <c r="BR30" s="15">
        <f t="shared" si="11"/>
        <v>3.9841628365745838</v>
      </c>
      <c r="BS30" s="15">
        <f t="shared" si="11"/>
        <v>3.7253892959396877</v>
      </c>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20">
        <f t="shared" si="6"/>
        <v>59.434339423719841</v>
      </c>
      <c r="CU30" s="15"/>
      <c r="CV30" s="49">
        <f>賃金!R51*$B$3/100</f>
        <v>7.5639552570178186</v>
      </c>
      <c r="CW30" s="15">
        <f t="shared" si="7"/>
        <v>7.3115800562194462</v>
      </c>
      <c r="CX30" s="15">
        <f t="shared" si="7"/>
        <v>7.0784612198235344</v>
      </c>
      <c r="CY30" s="15">
        <f t="shared" si="7"/>
        <v>6.8658740615240363</v>
      </c>
      <c r="CZ30" s="15">
        <f t="shared" si="7"/>
        <v>6.6738636853340756</v>
      </c>
      <c r="DA30" s="15">
        <f t="shared" si="7"/>
        <v>6.7193139396373995</v>
      </c>
      <c r="DB30" s="15">
        <f t="shared" si="7"/>
        <v>6.5577637366558914</v>
      </c>
      <c r="DC30" s="15">
        <f t="shared" si="7"/>
        <v>6.4086239340218363</v>
      </c>
      <c r="DD30" s="15">
        <f t="shared" si="7"/>
        <v>6.2654872816966876</v>
      </c>
      <c r="DE30" s="15">
        <f t="shared" si="7"/>
        <v>6.1199910957388104</v>
      </c>
      <c r="DF30" s="15">
        <f t="shared" si="7"/>
        <v>6.3296621073758077</v>
      </c>
      <c r="DG30" s="15">
        <f t="shared" si="7"/>
        <v>6.1345076192187831</v>
      </c>
      <c r="DH30" s="15">
        <f t="shared" si="7"/>
        <v>5.8963022667124134</v>
      </c>
      <c r="DI30" s="15">
        <f t="shared" si="7"/>
        <v>5.5964103567685832</v>
      </c>
      <c r="DJ30" s="15">
        <f t="shared" si="7"/>
        <v>5.2133939149380204</v>
      </c>
      <c r="DK30" s="15">
        <f t="shared" si="7"/>
        <v>4.5269223022538885</v>
      </c>
      <c r="DL30" s="15">
        <f t="shared" si="7"/>
        <v>3.9273593271600542</v>
      </c>
      <c r="DM30" s="15"/>
      <c r="DN30" s="15"/>
      <c r="DO30" s="15"/>
      <c r="DP30" s="15"/>
      <c r="DQ30" s="15"/>
      <c r="DR30" s="15"/>
      <c r="DS30" s="15"/>
      <c r="DT30" s="15"/>
      <c r="DU30" s="15"/>
      <c r="DV30" s="15"/>
      <c r="DW30" s="15"/>
      <c r="DX30" s="15"/>
      <c r="DY30" s="15"/>
      <c r="DZ30" s="15"/>
      <c r="EA30" s="15"/>
      <c r="EB30" s="15"/>
      <c r="EC30" s="15"/>
      <c r="ED30" s="15"/>
      <c r="EE30" s="15"/>
      <c r="EF30" s="15"/>
      <c r="EN30" s="20">
        <f t="shared" si="8"/>
        <v>71.754754925233257</v>
      </c>
      <c r="EO30" s="29">
        <f t="shared" si="3"/>
        <v>4636.0036217300221</v>
      </c>
      <c r="EQ30" s="13">
        <f t="shared" si="9"/>
        <v>-5616.3702649999996</v>
      </c>
      <c r="ER30" s="20">
        <f t="shared" si="4"/>
        <v>-980.36664326997743</v>
      </c>
      <c r="ES30" s="13">
        <f t="shared" si="0"/>
        <v>-619.02406885209655</v>
      </c>
    </row>
    <row r="31" spans="1:149">
      <c r="A31" s="18">
        <v>2043</v>
      </c>
      <c r="C31" s="13">
        <v>40</v>
      </c>
      <c r="D31" s="49">
        <f>賃金!P52*$B$3/100</f>
        <v>4.8329386169002131</v>
      </c>
      <c r="E31" s="15">
        <f t="shared" si="1"/>
        <v>4.6834125507067315</v>
      </c>
      <c r="F31" s="15">
        <f t="shared" si="1"/>
        <v>4.5976037047241398</v>
      </c>
      <c r="G31" s="15">
        <f t="shared" si="1"/>
        <v>4.5122891056357979</v>
      </c>
      <c r="H31" s="15">
        <f t="shared" si="1"/>
        <v>4.4280144250456042</v>
      </c>
      <c r="I31" s="15">
        <f t="shared" si="1"/>
        <v>4.3452135782530936</v>
      </c>
      <c r="J31" s="15">
        <f t="shared" si="1"/>
        <v>4.2624055718904232</v>
      </c>
      <c r="K31" s="15">
        <f t="shared" si="1"/>
        <v>4.1834167009801009</v>
      </c>
      <c r="L31" s="15">
        <f t="shared" si="1"/>
        <v>4.1064845250352002</v>
      </c>
      <c r="M31" s="15">
        <f t="shared" si="1"/>
        <v>4.031548480551856</v>
      </c>
      <c r="N31" s="15">
        <f t="shared" si="1"/>
        <v>3.9584125652969919</v>
      </c>
      <c r="O31" s="15">
        <f t="shared" si="1"/>
        <v>4.1266476401024628</v>
      </c>
      <c r="P31" s="15">
        <f t="shared" si="1"/>
        <v>4.0515952411261464</v>
      </c>
      <c r="Q31" s="15">
        <f t="shared" si="1"/>
        <v>3.9769166021219395</v>
      </c>
      <c r="R31" s="15">
        <f t="shared" si="1"/>
        <v>3.9017780397580206</v>
      </c>
      <c r="S31" s="15">
        <f t="shared" si="1"/>
        <v>3.8251768778358377</v>
      </c>
      <c r="T31" s="15">
        <f t="shared" si="1"/>
        <v>4.1192231307511946</v>
      </c>
      <c r="U31" s="15">
        <f t="shared" si="10"/>
        <v>4.0276930598885174</v>
      </c>
      <c r="V31" s="15">
        <f t="shared" si="10"/>
        <v>3.930076448877025</v>
      </c>
      <c r="W31" s="15">
        <f t="shared" si="10"/>
        <v>3.824471961173133</v>
      </c>
      <c r="X31" s="15">
        <f t="shared" si="10"/>
        <v>3.708764722152424</v>
      </c>
      <c r="Y31" s="15">
        <f t="shared" si="10"/>
        <v>3.1394351669941063</v>
      </c>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20">
        <f t="shared" si="2"/>
        <v>0</v>
      </c>
      <c r="AZ31" s="15"/>
      <c r="BA31" s="49">
        <f>賃金!Q52*$B$3/100</f>
        <v>5.2444332138449674</v>
      </c>
      <c r="BB31" s="15">
        <f t="shared" si="5"/>
        <v>5.070273950359045</v>
      </c>
      <c r="BC31" s="15">
        <f t="shared" si="5"/>
        <v>4.9690660055180293</v>
      </c>
      <c r="BD31" s="15">
        <f t="shared" si="5"/>
        <v>4.8725364771481008</v>
      </c>
      <c r="BE31" s="15">
        <f t="shared" si="5"/>
        <v>4.7814325222848666</v>
      </c>
      <c r="BF31" s="15">
        <f t="shared" si="5"/>
        <v>4.6961721695669691</v>
      </c>
      <c r="BG31" s="15">
        <f t="shared" si="5"/>
        <v>4.7186538535138718</v>
      </c>
      <c r="BH31" s="15">
        <f t="shared" si="5"/>
        <v>4.6432154596687996</v>
      </c>
      <c r="BI31" s="15">
        <f t="shared" si="5"/>
        <v>4.5726560832771774</v>
      </c>
      <c r="BJ31" s="15">
        <f t="shared" si="5"/>
        <v>4.5057005101001044</v>
      </c>
      <c r="BK31" s="15">
        <f t="shared" si="5"/>
        <v>4.4405586825121794</v>
      </c>
      <c r="BL31" s="15">
        <f t="shared" si="5"/>
        <v>4.6449278258879101</v>
      </c>
      <c r="BM31" s="15">
        <f t="shared" si="5"/>
        <v>4.5715389480341138</v>
      </c>
      <c r="BN31" s="15">
        <f t="shared" si="11"/>
        <v>4.4907154540920677</v>
      </c>
      <c r="BO31" s="15">
        <f t="shared" si="11"/>
        <v>4.3979913695421056</v>
      </c>
      <c r="BP31" s="15">
        <f t="shared" si="11"/>
        <v>4.2881646284345916</v>
      </c>
      <c r="BQ31" s="15">
        <f t="shared" si="11"/>
        <v>4.3655879571583522</v>
      </c>
      <c r="BR31" s="15">
        <f t="shared" si="11"/>
        <v>4.1945767557394742</v>
      </c>
      <c r="BS31" s="15">
        <f t="shared" si="11"/>
        <v>3.9841628365745838</v>
      </c>
      <c r="BT31" s="15">
        <f t="shared" si="11"/>
        <v>3.7253892959396877</v>
      </c>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20">
        <f t="shared" si="6"/>
        <v>63.160990777233756</v>
      </c>
      <c r="CU31" s="15"/>
      <c r="CV31" s="49">
        <f>賃金!R52*$B$3/100</f>
        <v>7.9381297755539801</v>
      </c>
      <c r="CW31" s="15">
        <f t="shared" si="7"/>
        <v>7.5639552570178186</v>
      </c>
      <c r="CX31" s="15">
        <f t="shared" si="7"/>
        <v>7.3115800562194462</v>
      </c>
      <c r="CY31" s="15">
        <f t="shared" si="7"/>
        <v>7.0784612198235344</v>
      </c>
      <c r="CZ31" s="15">
        <f t="shared" si="7"/>
        <v>6.8658740615240363</v>
      </c>
      <c r="DA31" s="15">
        <f t="shared" si="7"/>
        <v>6.6738636853340756</v>
      </c>
      <c r="DB31" s="15">
        <f t="shared" si="7"/>
        <v>6.7193139396373995</v>
      </c>
      <c r="DC31" s="15">
        <f t="shared" si="7"/>
        <v>6.5577637366558914</v>
      </c>
      <c r="DD31" s="15">
        <f t="shared" si="7"/>
        <v>6.4086239340218363</v>
      </c>
      <c r="DE31" s="15">
        <f t="shared" si="7"/>
        <v>6.2654872816966876</v>
      </c>
      <c r="DF31" s="15">
        <f t="shared" si="7"/>
        <v>6.1199910957388104</v>
      </c>
      <c r="DG31" s="15">
        <f t="shared" si="7"/>
        <v>6.3296621073758077</v>
      </c>
      <c r="DH31" s="15">
        <f t="shared" si="7"/>
        <v>6.1345076192187831</v>
      </c>
      <c r="DI31" s="15">
        <f t="shared" si="7"/>
        <v>5.8963022667124134</v>
      </c>
      <c r="DJ31" s="15">
        <f t="shared" si="7"/>
        <v>5.5964103567685832</v>
      </c>
      <c r="DK31" s="15">
        <f t="shared" si="7"/>
        <v>5.2133939149380204</v>
      </c>
      <c r="DL31" s="15">
        <f t="shared" si="7"/>
        <v>4.5269223022538885</v>
      </c>
      <c r="DM31" s="15">
        <f t="shared" ref="DI31:DX51" si="12">DL30</f>
        <v>3.9273593271600542</v>
      </c>
      <c r="DN31" s="15"/>
      <c r="DO31" s="15"/>
      <c r="DP31" s="15"/>
      <c r="DQ31" s="15"/>
      <c r="DR31" s="15"/>
      <c r="DS31" s="15"/>
      <c r="DT31" s="15"/>
      <c r="DU31" s="15"/>
      <c r="DV31" s="15"/>
      <c r="DW31" s="15"/>
      <c r="DX31" s="15"/>
      <c r="DY31" s="15"/>
      <c r="DZ31" s="15"/>
      <c r="EA31" s="15"/>
      <c r="EB31" s="15"/>
      <c r="EC31" s="15"/>
      <c r="ED31" s="15"/>
      <c r="EE31" s="15"/>
      <c r="EF31" s="15"/>
      <c r="EN31" s="20">
        <f t="shared" si="8"/>
        <v>77.314262039141354</v>
      </c>
      <c r="EO31" s="29">
        <f t="shared" si="3"/>
        <v>4990.4229298308101</v>
      </c>
      <c r="EQ31" s="13">
        <f t="shared" si="9"/>
        <v>-5616.3702649999996</v>
      </c>
      <c r="ER31" s="20">
        <f t="shared" si="4"/>
        <v>-625.9473351691895</v>
      </c>
      <c r="ES31" s="13">
        <f t="shared" si="0"/>
        <v>-386.67686221996127</v>
      </c>
    </row>
    <row r="32" spans="1:149">
      <c r="A32" s="18">
        <v>2044</v>
      </c>
      <c r="C32" s="13">
        <v>41</v>
      </c>
      <c r="D32" s="49">
        <f>賃金!P53*$B$3/100</f>
        <v>4.918810603220436</v>
      </c>
      <c r="E32" s="15">
        <f t="shared" si="1"/>
        <v>4.8329386169002131</v>
      </c>
      <c r="F32" s="15">
        <f t="shared" si="1"/>
        <v>4.6834125507067315</v>
      </c>
      <c r="G32" s="15">
        <f t="shared" si="1"/>
        <v>4.5976037047241398</v>
      </c>
      <c r="H32" s="15">
        <f t="shared" si="1"/>
        <v>4.5122891056357979</v>
      </c>
      <c r="I32" s="15">
        <f t="shared" si="1"/>
        <v>4.4280144250456042</v>
      </c>
      <c r="J32" s="15">
        <f t="shared" si="1"/>
        <v>4.3452135782530936</v>
      </c>
      <c r="K32" s="15">
        <f t="shared" si="1"/>
        <v>4.2624055718904232</v>
      </c>
      <c r="L32" s="15">
        <f t="shared" si="1"/>
        <v>4.1834167009801009</v>
      </c>
      <c r="M32" s="15">
        <f t="shared" si="1"/>
        <v>4.1064845250352002</v>
      </c>
      <c r="N32" s="15">
        <f t="shared" si="1"/>
        <v>4.031548480551856</v>
      </c>
      <c r="O32" s="15">
        <f t="shared" si="1"/>
        <v>3.9584125652969919</v>
      </c>
      <c r="P32" s="15">
        <f t="shared" si="1"/>
        <v>4.1266476401024628</v>
      </c>
      <c r="Q32" s="15">
        <f t="shared" si="1"/>
        <v>4.0515952411261464</v>
      </c>
      <c r="R32" s="15">
        <f t="shared" si="1"/>
        <v>3.9769166021219395</v>
      </c>
      <c r="S32" s="15">
        <f t="shared" si="1"/>
        <v>3.9017780397580206</v>
      </c>
      <c r="T32" s="15">
        <f t="shared" si="1"/>
        <v>3.8251768778358377</v>
      </c>
      <c r="U32" s="15">
        <f t="shared" si="10"/>
        <v>4.1192231307511946</v>
      </c>
      <c r="V32" s="15">
        <f t="shared" si="10"/>
        <v>4.0276930598885174</v>
      </c>
      <c r="W32" s="15">
        <f t="shared" si="10"/>
        <v>3.930076448877025</v>
      </c>
      <c r="X32" s="15">
        <f t="shared" si="10"/>
        <v>3.824471961173133</v>
      </c>
      <c r="Y32" s="15">
        <f t="shared" si="10"/>
        <v>3.708764722152424</v>
      </c>
      <c r="Z32" s="15">
        <f t="shared" si="10"/>
        <v>3.1394351669941063</v>
      </c>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20">
        <f t="shared" si="2"/>
        <v>0</v>
      </c>
      <c r="AZ32" s="15"/>
      <c r="BA32" s="49">
        <f>賃金!Q53*$B$3/100</f>
        <v>5.3530501710555152</v>
      </c>
      <c r="BB32" s="15">
        <f t="shared" si="5"/>
        <v>5.2444332138449674</v>
      </c>
      <c r="BC32" s="15">
        <f t="shared" si="5"/>
        <v>5.070273950359045</v>
      </c>
      <c r="BD32" s="15">
        <f t="shared" si="5"/>
        <v>4.9690660055180293</v>
      </c>
      <c r="BE32" s="15">
        <f t="shared" si="5"/>
        <v>4.8725364771481008</v>
      </c>
      <c r="BF32" s="15">
        <f t="shared" si="5"/>
        <v>4.7814325222848666</v>
      </c>
      <c r="BG32" s="15">
        <f t="shared" si="5"/>
        <v>4.6961721695669691</v>
      </c>
      <c r="BH32" s="15">
        <f t="shared" si="5"/>
        <v>4.7186538535138718</v>
      </c>
      <c r="BI32" s="15">
        <f t="shared" si="5"/>
        <v>4.6432154596687996</v>
      </c>
      <c r="BJ32" s="15">
        <f t="shared" si="5"/>
        <v>4.5726560832771774</v>
      </c>
      <c r="BK32" s="15">
        <f t="shared" si="5"/>
        <v>4.5057005101001044</v>
      </c>
      <c r="BL32" s="15">
        <f t="shared" si="5"/>
        <v>4.4405586825121794</v>
      </c>
      <c r="BM32" s="15">
        <f t="shared" si="5"/>
        <v>4.6449278258879101</v>
      </c>
      <c r="BN32" s="15">
        <f t="shared" si="11"/>
        <v>4.5715389480341138</v>
      </c>
      <c r="BO32" s="15">
        <f t="shared" si="11"/>
        <v>4.4907154540920677</v>
      </c>
      <c r="BP32" s="15">
        <f t="shared" si="11"/>
        <v>4.3979913695421056</v>
      </c>
      <c r="BQ32" s="15">
        <f t="shared" si="11"/>
        <v>4.2881646284345916</v>
      </c>
      <c r="BR32" s="15">
        <f t="shared" si="11"/>
        <v>4.3655879571583522</v>
      </c>
      <c r="BS32" s="15">
        <f t="shared" si="11"/>
        <v>4.1945767557394742</v>
      </c>
      <c r="BT32" s="15">
        <f t="shared" si="11"/>
        <v>3.9841628365745838</v>
      </c>
      <c r="BU32" s="15">
        <f t="shared" si="11"/>
        <v>3.7253892959396877</v>
      </c>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20">
        <f t="shared" si="6"/>
        <v>67.0156491894098</v>
      </c>
      <c r="CU32" s="15"/>
      <c r="CV32" s="49">
        <f>賃金!R53*$B$3/100</f>
        <v>8.2247204412648607</v>
      </c>
      <c r="CW32" s="15">
        <f t="shared" si="7"/>
        <v>7.9381297755539801</v>
      </c>
      <c r="CX32" s="15">
        <f t="shared" si="7"/>
        <v>7.5639552570178186</v>
      </c>
      <c r="CY32" s="15">
        <f t="shared" si="7"/>
        <v>7.3115800562194462</v>
      </c>
      <c r="CZ32" s="15">
        <f t="shared" si="7"/>
        <v>7.0784612198235344</v>
      </c>
      <c r="DA32" s="15">
        <f t="shared" si="7"/>
        <v>6.8658740615240363</v>
      </c>
      <c r="DB32" s="15">
        <f t="shared" si="7"/>
        <v>6.6738636853340756</v>
      </c>
      <c r="DC32" s="15">
        <f t="shared" si="7"/>
        <v>6.7193139396373995</v>
      </c>
      <c r="DD32" s="15">
        <f t="shared" si="7"/>
        <v>6.5577637366558914</v>
      </c>
      <c r="DE32" s="15">
        <f t="shared" si="7"/>
        <v>6.4086239340218363</v>
      </c>
      <c r="DF32" s="15">
        <f t="shared" si="7"/>
        <v>6.2654872816966876</v>
      </c>
      <c r="DG32" s="15">
        <f t="shared" si="7"/>
        <v>6.1199910957388104</v>
      </c>
      <c r="DH32" s="15">
        <f t="shared" si="7"/>
        <v>6.3296621073758077</v>
      </c>
      <c r="DI32" s="15">
        <f t="shared" si="12"/>
        <v>6.1345076192187831</v>
      </c>
      <c r="DJ32" s="15">
        <f t="shared" si="12"/>
        <v>5.8963022667124134</v>
      </c>
      <c r="DK32" s="15">
        <f t="shared" si="12"/>
        <v>5.5964103567685832</v>
      </c>
      <c r="DL32" s="15">
        <f t="shared" si="12"/>
        <v>5.2133939149380204</v>
      </c>
      <c r="DM32" s="15">
        <f t="shared" si="12"/>
        <v>4.5269223022538885</v>
      </c>
      <c r="DN32" s="15">
        <f t="shared" si="12"/>
        <v>3.9273593271600542</v>
      </c>
      <c r="DO32" s="15"/>
      <c r="DP32" s="15"/>
      <c r="DQ32" s="15"/>
      <c r="DR32" s="15"/>
      <c r="DS32" s="15"/>
      <c r="DT32" s="15"/>
      <c r="DU32" s="15"/>
      <c r="DV32" s="15"/>
      <c r="DW32" s="15"/>
      <c r="DX32" s="15"/>
      <c r="DY32" s="15"/>
      <c r="DZ32" s="15"/>
      <c r="EA32" s="15"/>
      <c r="EB32" s="15"/>
      <c r="EC32" s="15"/>
      <c r="ED32" s="15"/>
      <c r="EE32" s="15"/>
      <c r="EF32" s="15"/>
      <c r="EN32" s="20">
        <f t="shared" si="8"/>
        <v>83.148787424173548</v>
      </c>
      <c r="EO32" s="29">
        <f t="shared" si="3"/>
        <v>5362.0683671079551</v>
      </c>
      <c r="EQ32" s="13">
        <f t="shared" si="9"/>
        <v>-5616.3702649999996</v>
      </c>
      <c r="ER32" s="20">
        <f t="shared" si="4"/>
        <v>-254.30189789204451</v>
      </c>
      <c r="ES32" s="13">
        <f t="shared" si="0"/>
        <v>-153.692039480586</v>
      </c>
    </row>
    <row r="33" spans="1:149">
      <c r="A33" s="18">
        <v>2045</v>
      </c>
      <c r="C33" s="13">
        <v>42</v>
      </c>
      <c r="D33" s="49">
        <f>賃金!P54*$B$3/100</f>
        <v>5.0028931118898878</v>
      </c>
      <c r="E33" s="15">
        <f t="shared" si="1"/>
        <v>4.918810603220436</v>
      </c>
      <c r="F33" s="15">
        <f t="shared" si="1"/>
        <v>4.8329386169002131</v>
      </c>
      <c r="G33" s="15">
        <f t="shared" si="1"/>
        <v>4.6834125507067315</v>
      </c>
      <c r="H33" s="15">
        <f t="shared" si="1"/>
        <v>4.5976037047241398</v>
      </c>
      <c r="I33" s="15">
        <f t="shared" si="1"/>
        <v>4.5122891056357979</v>
      </c>
      <c r="J33" s="15">
        <f t="shared" si="1"/>
        <v>4.4280144250456042</v>
      </c>
      <c r="K33" s="15">
        <f t="shared" si="1"/>
        <v>4.3452135782530936</v>
      </c>
      <c r="L33" s="15">
        <f t="shared" si="1"/>
        <v>4.2624055718904232</v>
      </c>
      <c r="M33" s="15">
        <f t="shared" si="1"/>
        <v>4.1834167009801009</v>
      </c>
      <c r="N33" s="15">
        <f t="shared" si="1"/>
        <v>4.1064845250352002</v>
      </c>
      <c r="O33" s="15">
        <f t="shared" si="1"/>
        <v>4.031548480551856</v>
      </c>
      <c r="P33" s="15">
        <f t="shared" si="1"/>
        <v>3.9584125652969919</v>
      </c>
      <c r="Q33" s="15">
        <f t="shared" si="1"/>
        <v>4.1266476401024628</v>
      </c>
      <c r="R33" s="15">
        <f t="shared" si="1"/>
        <v>4.0515952411261464</v>
      </c>
      <c r="S33" s="15">
        <f t="shared" si="1"/>
        <v>3.9769166021219395</v>
      </c>
      <c r="T33" s="15">
        <f t="shared" si="1"/>
        <v>3.9017780397580206</v>
      </c>
      <c r="U33" s="15">
        <f t="shared" si="10"/>
        <v>3.8251768778358377</v>
      </c>
      <c r="V33" s="15">
        <f t="shared" si="10"/>
        <v>4.1192231307511946</v>
      </c>
      <c r="W33" s="15">
        <f t="shared" si="10"/>
        <v>4.0276930598885174</v>
      </c>
      <c r="X33" s="15">
        <f t="shared" si="10"/>
        <v>3.930076448877025</v>
      </c>
      <c r="Y33" s="15">
        <f t="shared" si="10"/>
        <v>3.824471961173133</v>
      </c>
      <c r="Z33" s="15">
        <f t="shared" si="10"/>
        <v>3.708764722152424</v>
      </c>
      <c r="AA33" s="15">
        <f t="shared" si="10"/>
        <v>3.1394351669941063</v>
      </c>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20">
        <f t="shared" si="2"/>
        <v>0</v>
      </c>
      <c r="AZ33" s="15"/>
      <c r="BA33" s="49">
        <f>賃金!Q54*$B$3/100</f>
        <v>5.4624893765517619</v>
      </c>
      <c r="BB33" s="15">
        <f t="shared" si="5"/>
        <v>5.3530501710555152</v>
      </c>
      <c r="BC33" s="15">
        <f t="shared" si="5"/>
        <v>5.2444332138449674</v>
      </c>
      <c r="BD33" s="15">
        <f t="shared" si="5"/>
        <v>5.070273950359045</v>
      </c>
      <c r="BE33" s="15">
        <f t="shared" si="5"/>
        <v>4.9690660055180293</v>
      </c>
      <c r="BF33" s="15">
        <f t="shared" si="5"/>
        <v>4.8725364771481008</v>
      </c>
      <c r="BG33" s="15">
        <f t="shared" si="5"/>
        <v>4.7814325222848666</v>
      </c>
      <c r="BH33" s="15">
        <f t="shared" si="5"/>
        <v>4.6961721695669691</v>
      </c>
      <c r="BI33" s="15">
        <f t="shared" si="5"/>
        <v>4.7186538535138718</v>
      </c>
      <c r="BJ33" s="15">
        <f t="shared" si="5"/>
        <v>4.6432154596687996</v>
      </c>
      <c r="BK33" s="15">
        <f t="shared" si="5"/>
        <v>4.5726560832771774</v>
      </c>
      <c r="BL33" s="15">
        <f t="shared" si="5"/>
        <v>4.5057005101001044</v>
      </c>
      <c r="BM33" s="15">
        <f t="shared" si="5"/>
        <v>4.4405586825121794</v>
      </c>
      <c r="BN33" s="15">
        <f t="shared" si="11"/>
        <v>4.6449278258879101</v>
      </c>
      <c r="BO33" s="15">
        <f t="shared" si="11"/>
        <v>4.5715389480341138</v>
      </c>
      <c r="BP33" s="15">
        <f t="shared" si="11"/>
        <v>4.4907154540920677</v>
      </c>
      <c r="BQ33" s="15">
        <f t="shared" si="11"/>
        <v>4.3979913695421056</v>
      </c>
      <c r="BR33" s="15">
        <f t="shared" si="11"/>
        <v>4.2881646284345916</v>
      </c>
      <c r="BS33" s="15">
        <f t="shared" si="11"/>
        <v>4.3655879571583522</v>
      </c>
      <c r="BT33" s="15">
        <f t="shared" si="11"/>
        <v>4.1945767557394742</v>
      </c>
      <c r="BU33" s="15">
        <f t="shared" si="11"/>
        <v>3.9841628365745838</v>
      </c>
      <c r="BV33" s="15">
        <f t="shared" si="11"/>
        <v>3.7253892959396877</v>
      </c>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20">
        <f t="shared" si="6"/>
        <v>70.950141065135597</v>
      </c>
      <c r="CU33" s="15"/>
      <c r="CV33" s="49">
        <f>賃金!R54*$B$3/100</f>
        <v>8.5208092545969105</v>
      </c>
      <c r="CW33" s="15">
        <f t="shared" si="7"/>
        <v>8.2247204412648607</v>
      </c>
      <c r="CX33" s="15">
        <f t="shared" si="7"/>
        <v>7.9381297755539801</v>
      </c>
      <c r="CY33" s="15">
        <f t="shared" si="7"/>
        <v>7.5639552570178186</v>
      </c>
      <c r="CZ33" s="15">
        <f t="shared" si="7"/>
        <v>7.3115800562194462</v>
      </c>
      <c r="DA33" s="15">
        <f t="shared" si="7"/>
        <v>7.0784612198235344</v>
      </c>
      <c r="DB33" s="15">
        <f t="shared" si="7"/>
        <v>6.8658740615240363</v>
      </c>
      <c r="DC33" s="15">
        <f t="shared" si="7"/>
        <v>6.6738636853340756</v>
      </c>
      <c r="DD33" s="15">
        <f t="shared" si="7"/>
        <v>6.7193139396373995</v>
      </c>
      <c r="DE33" s="15">
        <f t="shared" si="7"/>
        <v>6.5577637366558914</v>
      </c>
      <c r="DF33" s="15">
        <f t="shared" si="7"/>
        <v>6.4086239340218363</v>
      </c>
      <c r="DG33" s="15">
        <f t="shared" si="7"/>
        <v>6.2654872816966876</v>
      </c>
      <c r="DH33" s="15">
        <f t="shared" si="7"/>
        <v>6.1199910957388104</v>
      </c>
      <c r="DI33" s="15">
        <f t="shared" si="12"/>
        <v>6.3296621073758077</v>
      </c>
      <c r="DJ33" s="15">
        <f t="shared" si="12"/>
        <v>6.1345076192187831</v>
      </c>
      <c r="DK33" s="15">
        <f t="shared" si="12"/>
        <v>5.8963022667124134</v>
      </c>
      <c r="DL33" s="15">
        <f t="shared" si="12"/>
        <v>5.5964103567685832</v>
      </c>
      <c r="DM33" s="15">
        <f t="shared" si="12"/>
        <v>5.2133939149380204</v>
      </c>
      <c r="DN33" s="15">
        <f t="shared" si="12"/>
        <v>4.5269223022538885</v>
      </c>
      <c r="DO33" s="15">
        <f t="shared" si="12"/>
        <v>3.9273593271600542</v>
      </c>
      <c r="DP33" s="15"/>
      <c r="DQ33" s="15"/>
      <c r="DR33" s="15"/>
      <c r="DS33" s="15"/>
      <c r="DT33" s="15"/>
      <c r="DU33" s="15"/>
      <c r="DV33" s="15"/>
      <c r="DW33" s="15"/>
      <c r="DX33" s="15"/>
      <c r="DY33" s="15"/>
      <c r="DZ33" s="15"/>
      <c r="EA33" s="15"/>
      <c r="EB33" s="15"/>
      <c r="EC33" s="15"/>
      <c r="ED33" s="15"/>
      <c r="EE33" s="15"/>
      <c r="EF33" s="15"/>
      <c r="EN33" s="20">
        <f t="shared" si="8"/>
        <v>89.193956948503214</v>
      </c>
      <c r="EO33" s="29">
        <f t="shared" si="3"/>
        <v>5746.808769484167</v>
      </c>
      <c r="EQ33" s="13">
        <f t="shared" si="9"/>
        <v>-5616.3702649999996</v>
      </c>
      <c r="ER33" s="20">
        <f t="shared" si="4"/>
        <v>130.43850448416742</v>
      </c>
      <c r="ES33" s="13">
        <f t="shared" si="0"/>
        <v>77.125672614381287</v>
      </c>
    </row>
    <row r="34" spans="1:149">
      <c r="A34" s="18">
        <v>2046</v>
      </c>
      <c r="C34" s="13">
        <v>43</v>
      </c>
      <c r="D34" s="49">
        <f>賃金!P55*$B$3/100</f>
        <v>5.084228265213639</v>
      </c>
      <c r="E34" s="15">
        <f t="shared" si="1"/>
        <v>5.0028931118898878</v>
      </c>
      <c r="F34" s="15">
        <f t="shared" si="1"/>
        <v>4.918810603220436</v>
      </c>
      <c r="G34" s="15">
        <f t="shared" si="1"/>
        <v>4.8329386169002131</v>
      </c>
      <c r="H34" s="15">
        <f t="shared" si="1"/>
        <v>4.6834125507067315</v>
      </c>
      <c r="I34" s="15">
        <f t="shared" si="1"/>
        <v>4.5976037047241398</v>
      </c>
      <c r="J34" s="15">
        <f t="shared" si="1"/>
        <v>4.5122891056357979</v>
      </c>
      <c r="K34" s="15">
        <f t="shared" si="1"/>
        <v>4.4280144250456042</v>
      </c>
      <c r="L34" s="15">
        <f t="shared" ref="L34:AA56" si="13">K33</f>
        <v>4.3452135782530936</v>
      </c>
      <c r="M34" s="15">
        <f t="shared" si="13"/>
        <v>4.2624055718904232</v>
      </c>
      <c r="N34" s="15">
        <f t="shared" si="13"/>
        <v>4.1834167009801009</v>
      </c>
      <c r="O34" s="15">
        <f t="shared" si="13"/>
        <v>4.1064845250352002</v>
      </c>
      <c r="P34" s="15">
        <f t="shared" si="13"/>
        <v>4.031548480551856</v>
      </c>
      <c r="Q34" s="15">
        <f t="shared" si="13"/>
        <v>3.9584125652969919</v>
      </c>
      <c r="R34" s="15">
        <f t="shared" si="13"/>
        <v>4.1266476401024628</v>
      </c>
      <c r="S34" s="15">
        <f t="shared" si="13"/>
        <v>4.0515952411261464</v>
      </c>
      <c r="T34" s="15">
        <f t="shared" si="13"/>
        <v>3.9769166021219395</v>
      </c>
      <c r="U34" s="15">
        <f t="shared" si="10"/>
        <v>3.9017780397580206</v>
      </c>
      <c r="V34" s="15">
        <f t="shared" si="10"/>
        <v>3.8251768778358377</v>
      </c>
      <c r="W34" s="15">
        <f t="shared" si="10"/>
        <v>4.1192231307511946</v>
      </c>
      <c r="X34" s="15">
        <f t="shared" si="10"/>
        <v>4.0276930598885174</v>
      </c>
      <c r="Y34" s="15">
        <f t="shared" si="10"/>
        <v>3.930076448877025</v>
      </c>
      <c r="Z34" s="15">
        <f t="shared" si="10"/>
        <v>3.824471961173133</v>
      </c>
      <c r="AA34" s="15">
        <f t="shared" si="10"/>
        <v>3.708764722152424</v>
      </c>
      <c r="AB34" s="15">
        <f t="shared" si="10"/>
        <v>3.1394351669941063</v>
      </c>
      <c r="AC34" s="15"/>
      <c r="AD34" s="15"/>
      <c r="AE34" s="15"/>
      <c r="AF34" s="15"/>
      <c r="AG34" s="15"/>
      <c r="AH34" s="15"/>
      <c r="AI34" s="15"/>
      <c r="AJ34" s="15"/>
      <c r="AK34" s="15"/>
      <c r="AL34" s="15"/>
      <c r="AM34" s="15"/>
      <c r="AN34" s="15"/>
      <c r="AO34" s="15"/>
      <c r="AP34" s="15"/>
      <c r="AQ34" s="15"/>
      <c r="AR34" s="15"/>
      <c r="AS34" s="15"/>
      <c r="AT34" s="15"/>
      <c r="AU34" s="15"/>
      <c r="AV34" s="15"/>
      <c r="AW34" s="15"/>
      <c r="AX34" s="15"/>
      <c r="AY34" s="20">
        <f t="shared" si="2"/>
        <v>0</v>
      </c>
      <c r="AZ34" s="15"/>
      <c r="BA34" s="49">
        <f>賃金!Q55*$B$3/100</f>
        <v>5.5710134024603031</v>
      </c>
      <c r="BB34" s="15">
        <f t="shared" si="5"/>
        <v>5.4624893765517619</v>
      </c>
      <c r="BC34" s="15">
        <f t="shared" si="5"/>
        <v>5.3530501710555152</v>
      </c>
      <c r="BD34" s="15">
        <f t="shared" si="5"/>
        <v>5.2444332138449674</v>
      </c>
      <c r="BE34" s="15">
        <f t="shared" si="5"/>
        <v>5.070273950359045</v>
      </c>
      <c r="BF34" s="15">
        <f t="shared" si="5"/>
        <v>4.9690660055180293</v>
      </c>
      <c r="BG34" s="15">
        <f t="shared" si="5"/>
        <v>4.8725364771481008</v>
      </c>
      <c r="BH34" s="15">
        <f t="shared" si="5"/>
        <v>4.7814325222848666</v>
      </c>
      <c r="BI34" s="15">
        <f t="shared" si="5"/>
        <v>4.6961721695669691</v>
      </c>
      <c r="BJ34" s="15">
        <f t="shared" si="5"/>
        <v>4.7186538535138718</v>
      </c>
      <c r="BK34" s="15">
        <f t="shared" si="5"/>
        <v>4.6432154596687996</v>
      </c>
      <c r="BL34" s="15">
        <f t="shared" si="5"/>
        <v>4.5726560832771774</v>
      </c>
      <c r="BM34" s="15">
        <f t="shared" si="5"/>
        <v>4.5057005101001044</v>
      </c>
      <c r="BN34" s="15">
        <f t="shared" si="11"/>
        <v>4.4405586825121794</v>
      </c>
      <c r="BO34" s="15">
        <f t="shared" si="11"/>
        <v>4.6449278258879101</v>
      </c>
      <c r="BP34" s="15">
        <f t="shared" si="11"/>
        <v>4.5715389480341138</v>
      </c>
      <c r="BQ34" s="15">
        <f t="shared" si="11"/>
        <v>4.4907154540920677</v>
      </c>
      <c r="BR34" s="15">
        <f t="shared" si="11"/>
        <v>4.3979913695421056</v>
      </c>
      <c r="BS34" s="15">
        <f t="shared" si="11"/>
        <v>4.2881646284345916</v>
      </c>
      <c r="BT34" s="15">
        <f t="shared" si="11"/>
        <v>4.3655879571583522</v>
      </c>
      <c r="BU34" s="15">
        <f t="shared" si="11"/>
        <v>4.1945767557394742</v>
      </c>
      <c r="BV34" s="15">
        <f t="shared" si="11"/>
        <v>3.9841628365745838</v>
      </c>
      <c r="BW34" s="15">
        <f t="shared" si="11"/>
        <v>3.7253892959396877</v>
      </c>
      <c r="BX34" s="15"/>
      <c r="BY34" s="15"/>
      <c r="BZ34" s="15"/>
      <c r="CA34" s="15"/>
      <c r="CB34" s="15"/>
      <c r="CC34" s="15"/>
      <c r="CD34" s="15"/>
      <c r="CE34" s="15"/>
      <c r="CF34" s="15"/>
      <c r="CG34" s="15"/>
      <c r="CH34" s="15"/>
      <c r="CI34" s="15"/>
      <c r="CJ34" s="15"/>
      <c r="CK34" s="15"/>
      <c r="CL34" s="15"/>
      <c r="CM34" s="15"/>
      <c r="CN34" s="15"/>
      <c r="CO34" s="15"/>
      <c r="CP34" s="15"/>
      <c r="CQ34" s="15"/>
      <c r="CR34" s="15"/>
      <c r="CS34" s="15"/>
      <c r="CT34" s="20">
        <f t="shared" si="6"/>
        <v>74.965070756901156</v>
      </c>
      <c r="CU34" s="15"/>
      <c r="CV34" s="49">
        <f>賃金!R55*$B$3/100</f>
        <v>8.8214582472470084</v>
      </c>
      <c r="CW34" s="15">
        <f t="shared" si="7"/>
        <v>8.5208092545969105</v>
      </c>
      <c r="CX34" s="15">
        <f t="shared" si="7"/>
        <v>8.2247204412648607</v>
      </c>
      <c r="CY34" s="15">
        <f t="shared" si="7"/>
        <v>7.9381297755539801</v>
      </c>
      <c r="CZ34" s="15">
        <f t="shared" si="7"/>
        <v>7.5639552570178186</v>
      </c>
      <c r="DA34" s="15">
        <f t="shared" si="7"/>
        <v>7.3115800562194462</v>
      </c>
      <c r="DB34" s="15">
        <f t="shared" si="7"/>
        <v>7.0784612198235344</v>
      </c>
      <c r="DC34" s="15">
        <f t="shared" si="7"/>
        <v>6.8658740615240363</v>
      </c>
      <c r="DD34" s="15">
        <f t="shared" si="7"/>
        <v>6.6738636853340756</v>
      </c>
      <c r="DE34" s="15">
        <f t="shared" si="7"/>
        <v>6.7193139396373995</v>
      </c>
      <c r="DF34" s="15">
        <f t="shared" si="7"/>
        <v>6.5577637366558914</v>
      </c>
      <c r="DG34" s="15">
        <f t="shared" si="7"/>
        <v>6.4086239340218363</v>
      </c>
      <c r="DH34" s="15">
        <f t="shared" si="7"/>
        <v>6.2654872816966876</v>
      </c>
      <c r="DI34" s="15">
        <f t="shared" si="12"/>
        <v>6.1199910957388104</v>
      </c>
      <c r="DJ34" s="15">
        <f t="shared" si="12"/>
        <v>6.3296621073758077</v>
      </c>
      <c r="DK34" s="15">
        <f t="shared" si="12"/>
        <v>6.1345076192187831</v>
      </c>
      <c r="DL34" s="15">
        <f t="shared" si="12"/>
        <v>5.8963022667124134</v>
      </c>
      <c r="DM34" s="15">
        <f t="shared" si="12"/>
        <v>5.5964103567685832</v>
      </c>
      <c r="DN34" s="15">
        <f t="shared" si="12"/>
        <v>5.2133939149380204</v>
      </c>
      <c r="DO34" s="15">
        <f t="shared" si="12"/>
        <v>4.5269223022538885</v>
      </c>
      <c r="DP34" s="15">
        <f t="shared" si="12"/>
        <v>3.9273593271600542</v>
      </c>
      <c r="DQ34" s="15"/>
      <c r="DR34" s="15"/>
      <c r="DS34" s="15"/>
      <c r="DT34" s="15"/>
      <c r="DU34" s="15"/>
      <c r="DV34" s="15"/>
      <c r="DW34" s="15"/>
      <c r="DX34" s="15"/>
      <c r="DY34" s="15"/>
      <c r="DZ34" s="15"/>
      <c r="EA34" s="15"/>
      <c r="EB34" s="15"/>
      <c r="EC34" s="15"/>
      <c r="ED34" s="15"/>
      <c r="EE34" s="15"/>
      <c r="EF34" s="15"/>
      <c r="EN34" s="20">
        <f t="shared" si="8"/>
        <v>95.456751750631952</v>
      </c>
      <c r="EO34" s="29">
        <f t="shared" si="3"/>
        <v>6145.0670295571781</v>
      </c>
      <c r="EQ34" s="13">
        <f t="shared" si="9"/>
        <v>-5616.3702649999996</v>
      </c>
      <c r="ER34" s="20">
        <f t="shared" si="4"/>
        <v>528.69676455717854</v>
      </c>
      <c r="ES34" s="13">
        <f t="shared" si="0"/>
        <v>305.83781887013095</v>
      </c>
    </row>
    <row r="35" spans="1:149">
      <c r="A35" s="18">
        <v>2047</v>
      </c>
      <c r="C35" s="13">
        <v>44</v>
      </c>
      <c r="D35" s="49">
        <f>賃金!P56*$B$3/100</f>
        <v>5.1617689898874746</v>
      </c>
      <c r="E35" s="15">
        <f t="shared" ref="E35:K56" si="14">D34</f>
        <v>5.084228265213639</v>
      </c>
      <c r="F35" s="15">
        <f t="shared" si="14"/>
        <v>5.0028931118898878</v>
      </c>
      <c r="G35" s="15">
        <f t="shared" si="14"/>
        <v>4.918810603220436</v>
      </c>
      <c r="H35" s="15">
        <f t="shared" si="14"/>
        <v>4.8329386169002131</v>
      </c>
      <c r="I35" s="15">
        <f t="shared" si="14"/>
        <v>4.6834125507067315</v>
      </c>
      <c r="J35" s="15">
        <f t="shared" si="14"/>
        <v>4.5976037047241398</v>
      </c>
      <c r="K35" s="15">
        <f t="shared" si="14"/>
        <v>4.5122891056357979</v>
      </c>
      <c r="L35" s="15">
        <f t="shared" si="13"/>
        <v>4.4280144250456042</v>
      </c>
      <c r="M35" s="15">
        <f t="shared" si="13"/>
        <v>4.3452135782530936</v>
      </c>
      <c r="N35" s="15">
        <f t="shared" si="13"/>
        <v>4.2624055718904232</v>
      </c>
      <c r="O35" s="15">
        <f t="shared" si="13"/>
        <v>4.1834167009801009</v>
      </c>
      <c r="P35" s="15">
        <f t="shared" si="13"/>
        <v>4.1064845250352002</v>
      </c>
      <c r="Q35" s="15">
        <f t="shared" si="13"/>
        <v>4.031548480551856</v>
      </c>
      <c r="R35" s="15">
        <f t="shared" si="13"/>
        <v>3.9584125652969919</v>
      </c>
      <c r="S35" s="15">
        <f t="shared" si="13"/>
        <v>4.1266476401024628</v>
      </c>
      <c r="T35" s="15">
        <f t="shared" si="13"/>
        <v>4.0515952411261464</v>
      </c>
      <c r="U35" s="15">
        <f t="shared" si="10"/>
        <v>3.9769166021219395</v>
      </c>
      <c r="V35" s="15">
        <f t="shared" si="10"/>
        <v>3.9017780397580206</v>
      </c>
      <c r="W35" s="15">
        <f t="shared" si="10"/>
        <v>3.8251768778358377</v>
      </c>
      <c r="X35" s="15">
        <f t="shared" si="10"/>
        <v>4.1192231307511946</v>
      </c>
      <c r="Y35" s="15">
        <f t="shared" si="10"/>
        <v>4.0276930598885174</v>
      </c>
      <c r="Z35" s="15">
        <f t="shared" si="10"/>
        <v>3.930076448877025</v>
      </c>
      <c r="AA35" s="15">
        <f t="shared" si="10"/>
        <v>3.824471961173133</v>
      </c>
      <c r="AB35" s="15">
        <f t="shared" si="10"/>
        <v>3.708764722152424</v>
      </c>
      <c r="AC35" s="15">
        <f t="shared" si="10"/>
        <v>3.1394351669941063</v>
      </c>
      <c r="AD35" s="15"/>
      <c r="AE35" s="15"/>
      <c r="AF35" s="15"/>
      <c r="AG35" s="15"/>
      <c r="AH35" s="15"/>
      <c r="AI35" s="15"/>
      <c r="AJ35" s="15"/>
      <c r="AK35" s="15"/>
      <c r="AL35" s="15"/>
      <c r="AM35" s="15"/>
      <c r="AN35" s="15"/>
      <c r="AO35" s="15"/>
      <c r="AP35" s="15"/>
      <c r="AQ35" s="15"/>
      <c r="AR35" s="15"/>
      <c r="AS35" s="15"/>
      <c r="AT35" s="15"/>
      <c r="AU35" s="15"/>
      <c r="AV35" s="15"/>
      <c r="AW35" s="15"/>
      <c r="AX35" s="15"/>
      <c r="AY35" s="20">
        <f t="shared" si="2"/>
        <v>0</v>
      </c>
      <c r="AZ35" s="15"/>
      <c r="BA35" s="49">
        <f>賃金!Q56*$B$3/100</f>
        <v>5.6767282257685645</v>
      </c>
      <c r="BB35" s="15">
        <f t="shared" si="5"/>
        <v>5.5710134024603031</v>
      </c>
      <c r="BC35" s="15">
        <f t="shared" si="5"/>
        <v>5.4624893765517619</v>
      </c>
      <c r="BD35" s="15">
        <f t="shared" si="5"/>
        <v>5.3530501710555152</v>
      </c>
      <c r="BE35" s="15">
        <f t="shared" si="5"/>
        <v>5.2444332138449674</v>
      </c>
      <c r="BF35" s="15">
        <f t="shared" si="5"/>
        <v>5.070273950359045</v>
      </c>
      <c r="BG35" s="15">
        <f t="shared" si="5"/>
        <v>4.9690660055180293</v>
      </c>
      <c r="BH35" s="15">
        <f t="shared" si="5"/>
        <v>4.8725364771481008</v>
      </c>
      <c r="BI35" s="15">
        <f t="shared" si="5"/>
        <v>4.7814325222848666</v>
      </c>
      <c r="BJ35" s="15">
        <f t="shared" si="5"/>
        <v>4.6961721695669691</v>
      </c>
      <c r="BK35" s="15">
        <f t="shared" si="5"/>
        <v>4.7186538535138718</v>
      </c>
      <c r="BL35" s="15">
        <f t="shared" si="5"/>
        <v>4.6432154596687996</v>
      </c>
      <c r="BM35" s="15">
        <f t="shared" si="5"/>
        <v>4.5726560832771774</v>
      </c>
      <c r="BN35" s="15">
        <f t="shared" si="11"/>
        <v>4.5057005101001044</v>
      </c>
      <c r="BO35" s="15">
        <f t="shared" si="11"/>
        <v>4.4405586825121794</v>
      </c>
      <c r="BP35" s="15">
        <f t="shared" si="11"/>
        <v>4.6449278258879101</v>
      </c>
      <c r="BQ35" s="15">
        <f t="shared" si="11"/>
        <v>4.5715389480341138</v>
      </c>
      <c r="BR35" s="15">
        <f t="shared" si="11"/>
        <v>4.4907154540920677</v>
      </c>
      <c r="BS35" s="15">
        <f t="shared" si="11"/>
        <v>4.3979913695421056</v>
      </c>
      <c r="BT35" s="15">
        <f t="shared" si="11"/>
        <v>4.2881646284345916</v>
      </c>
      <c r="BU35" s="15">
        <f t="shared" si="11"/>
        <v>4.3655879571583522</v>
      </c>
      <c r="BV35" s="15">
        <f t="shared" si="11"/>
        <v>4.1945767557394742</v>
      </c>
      <c r="BW35" s="15">
        <f t="shared" si="11"/>
        <v>3.9841628365745838</v>
      </c>
      <c r="BX35" s="15">
        <f t="shared" si="11"/>
        <v>3.7253892959396877</v>
      </c>
      <c r="BY35" s="15"/>
      <c r="BZ35" s="15"/>
      <c r="CA35" s="15"/>
      <c r="CB35" s="15"/>
      <c r="CC35" s="15"/>
      <c r="CD35" s="15"/>
      <c r="CE35" s="15"/>
      <c r="CF35" s="15"/>
      <c r="CG35" s="15"/>
      <c r="CH35" s="15"/>
      <c r="CI35" s="15"/>
      <c r="CJ35" s="15"/>
      <c r="CK35" s="15"/>
      <c r="CL35" s="15"/>
      <c r="CM35" s="15"/>
      <c r="CN35" s="15"/>
      <c r="CO35" s="15"/>
      <c r="CP35" s="15"/>
      <c r="CQ35" s="15"/>
      <c r="CR35" s="15"/>
      <c r="CS35" s="15"/>
      <c r="CT35" s="20">
        <f t="shared" si="6"/>
        <v>79.059765607709465</v>
      </c>
      <c r="CU35" s="15"/>
      <c r="CV35" s="49">
        <f>賃金!R56*$B$3/100</f>
        <v>9.1211533510284877</v>
      </c>
      <c r="CW35" s="15">
        <f t="shared" si="7"/>
        <v>8.8214582472470084</v>
      </c>
      <c r="CX35" s="15">
        <f t="shared" si="7"/>
        <v>8.5208092545969105</v>
      </c>
      <c r="CY35" s="15">
        <f t="shared" si="7"/>
        <v>8.2247204412648607</v>
      </c>
      <c r="CZ35" s="15">
        <f t="shared" si="7"/>
        <v>7.9381297755539801</v>
      </c>
      <c r="DA35" s="15">
        <f t="shared" si="7"/>
        <v>7.5639552570178186</v>
      </c>
      <c r="DB35" s="15">
        <f t="shared" si="7"/>
        <v>7.3115800562194462</v>
      </c>
      <c r="DC35" s="15">
        <f t="shared" si="7"/>
        <v>7.0784612198235344</v>
      </c>
      <c r="DD35" s="15">
        <f t="shared" si="7"/>
        <v>6.8658740615240363</v>
      </c>
      <c r="DE35" s="15">
        <f t="shared" si="7"/>
        <v>6.6738636853340756</v>
      </c>
      <c r="DF35" s="15">
        <f t="shared" si="7"/>
        <v>6.7193139396373995</v>
      </c>
      <c r="DG35" s="15">
        <f t="shared" si="7"/>
        <v>6.5577637366558914</v>
      </c>
      <c r="DH35" s="15">
        <f t="shared" si="7"/>
        <v>6.4086239340218363</v>
      </c>
      <c r="DI35" s="15">
        <f t="shared" si="12"/>
        <v>6.2654872816966876</v>
      </c>
      <c r="DJ35" s="15">
        <f t="shared" si="12"/>
        <v>6.1199910957388104</v>
      </c>
      <c r="DK35" s="15">
        <f t="shared" si="12"/>
        <v>6.3296621073758077</v>
      </c>
      <c r="DL35" s="15">
        <f t="shared" si="12"/>
        <v>6.1345076192187831</v>
      </c>
      <c r="DM35" s="15">
        <f t="shared" si="12"/>
        <v>5.8963022667124134</v>
      </c>
      <c r="DN35" s="15">
        <f t="shared" si="12"/>
        <v>5.5964103567685832</v>
      </c>
      <c r="DO35" s="15">
        <f t="shared" si="12"/>
        <v>5.2133939149380204</v>
      </c>
      <c r="DP35" s="15">
        <f t="shared" si="12"/>
        <v>4.5269223022538885</v>
      </c>
      <c r="DQ35" s="15">
        <f t="shared" si="12"/>
        <v>3.9273593271600542</v>
      </c>
      <c r="DR35" s="15"/>
      <c r="DS35" s="15"/>
      <c r="DT35" s="15"/>
      <c r="DU35" s="15"/>
      <c r="DV35" s="15"/>
      <c r="DW35" s="15"/>
      <c r="DX35" s="15"/>
      <c r="DY35" s="15"/>
      <c r="DZ35" s="15"/>
      <c r="EA35" s="15"/>
      <c r="EB35" s="15"/>
      <c r="EC35" s="15"/>
      <c r="ED35" s="15"/>
      <c r="EE35" s="15"/>
      <c r="EF35" s="15"/>
      <c r="EN35" s="20">
        <f t="shared" si="8"/>
        <v>101.94052356235849</v>
      </c>
      <c r="EO35" s="29">
        <f t="shared" si="3"/>
        <v>6557.0409488138412</v>
      </c>
      <c r="EQ35" s="13">
        <f t="shared" si="9"/>
        <v>-5616.3702649999996</v>
      </c>
      <c r="ER35" s="20">
        <f t="shared" si="4"/>
        <v>940.67068381384161</v>
      </c>
      <c r="ES35" s="13">
        <f t="shared" si="0"/>
        <v>532.3699407289995</v>
      </c>
    </row>
    <row r="36" spans="1:149">
      <c r="A36" s="18">
        <v>2048</v>
      </c>
      <c r="C36" s="13">
        <v>45</v>
      </c>
      <c r="D36" s="49">
        <f>賃金!P57*$B$3/100</f>
        <v>5.2682108768645071</v>
      </c>
      <c r="E36" s="15">
        <f t="shared" si="14"/>
        <v>5.1617689898874746</v>
      </c>
      <c r="F36" s="15">
        <f t="shared" si="14"/>
        <v>5.084228265213639</v>
      </c>
      <c r="G36" s="15">
        <f t="shared" si="14"/>
        <v>5.0028931118898878</v>
      </c>
      <c r="H36" s="15">
        <f t="shared" si="14"/>
        <v>4.918810603220436</v>
      </c>
      <c r="I36" s="15">
        <f t="shared" si="14"/>
        <v>4.8329386169002131</v>
      </c>
      <c r="J36" s="15">
        <f t="shared" si="14"/>
        <v>4.6834125507067315</v>
      </c>
      <c r="K36" s="15">
        <f t="shared" si="14"/>
        <v>4.5976037047241398</v>
      </c>
      <c r="L36" s="15">
        <f t="shared" si="13"/>
        <v>4.5122891056357979</v>
      </c>
      <c r="M36" s="15">
        <f t="shared" si="13"/>
        <v>4.4280144250456042</v>
      </c>
      <c r="N36" s="15">
        <f t="shared" si="13"/>
        <v>4.3452135782530936</v>
      </c>
      <c r="O36" s="15">
        <f t="shared" si="13"/>
        <v>4.2624055718904232</v>
      </c>
      <c r="P36" s="15">
        <f t="shared" si="13"/>
        <v>4.1834167009801009</v>
      </c>
      <c r="Q36" s="15">
        <f t="shared" si="13"/>
        <v>4.1064845250352002</v>
      </c>
      <c r="R36" s="15">
        <f t="shared" si="13"/>
        <v>4.031548480551856</v>
      </c>
      <c r="S36" s="15">
        <f t="shared" si="13"/>
        <v>3.9584125652969919</v>
      </c>
      <c r="T36" s="15">
        <f t="shared" si="13"/>
        <v>4.1266476401024628</v>
      </c>
      <c r="U36" s="15">
        <f t="shared" si="10"/>
        <v>4.0515952411261464</v>
      </c>
      <c r="V36" s="15">
        <f t="shared" si="10"/>
        <v>3.9769166021219395</v>
      </c>
      <c r="W36" s="15">
        <f t="shared" si="10"/>
        <v>3.9017780397580206</v>
      </c>
      <c r="X36" s="15">
        <f t="shared" si="10"/>
        <v>3.8251768778358377</v>
      </c>
      <c r="Y36" s="15">
        <f t="shared" si="10"/>
        <v>4.1192231307511946</v>
      </c>
      <c r="Z36" s="15">
        <f t="shared" si="10"/>
        <v>4.0276930598885174</v>
      </c>
      <c r="AA36" s="15">
        <f t="shared" si="10"/>
        <v>3.930076448877025</v>
      </c>
      <c r="AB36" s="15">
        <f t="shared" si="10"/>
        <v>3.824471961173133</v>
      </c>
      <c r="AC36" s="15">
        <f t="shared" si="10"/>
        <v>3.708764722152424</v>
      </c>
      <c r="AD36" s="15">
        <f t="shared" si="10"/>
        <v>3.1394351669941063</v>
      </c>
      <c r="AE36" s="15"/>
      <c r="AF36" s="15"/>
      <c r="AG36" s="15"/>
      <c r="AH36" s="15"/>
      <c r="AI36" s="15"/>
      <c r="AJ36" s="15"/>
      <c r="AK36" s="15"/>
      <c r="AL36" s="15"/>
      <c r="AM36" s="15"/>
      <c r="AN36" s="15"/>
      <c r="AO36" s="15"/>
      <c r="AP36" s="15"/>
      <c r="AQ36" s="15"/>
      <c r="AR36" s="15"/>
      <c r="AS36" s="15"/>
      <c r="AT36" s="15"/>
      <c r="AU36" s="15"/>
      <c r="AV36" s="15"/>
      <c r="AW36" s="15"/>
      <c r="AX36" s="15"/>
      <c r="AY36" s="20">
        <f t="shared" si="2"/>
        <v>0</v>
      </c>
      <c r="AZ36" s="15"/>
      <c r="BA36" s="49">
        <f>賃金!Q57*$B$3/100</f>
        <v>5.770801257404786</v>
      </c>
      <c r="BB36" s="15">
        <f t="shared" si="5"/>
        <v>5.6767282257685645</v>
      </c>
      <c r="BC36" s="15">
        <f t="shared" si="5"/>
        <v>5.5710134024603031</v>
      </c>
      <c r="BD36" s="15">
        <f t="shared" si="5"/>
        <v>5.4624893765517619</v>
      </c>
      <c r="BE36" s="15">
        <f t="shared" si="5"/>
        <v>5.3530501710555152</v>
      </c>
      <c r="BF36" s="15">
        <f t="shared" si="5"/>
        <v>5.2444332138449674</v>
      </c>
      <c r="BG36" s="15">
        <f t="shared" si="5"/>
        <v>5.070273950359045</v>
      </c>
      <c r="BH36" s="15">
        <f t="shared" si="5"/>
        <v>4.9690660055180293</v>
      </c>
      <c r="BI36" s="15">
        <f t="shared" si="5"/>
        <v>4.8725364771481008</v>
      </c>
      <c r="BJ36" s="15">
        <f t="shared" si="5"/>
        <v>4.7814325222848666</v>
      </c>
      <c r="BK36" s="15">
        <f t="shared" si="5"/>
        <v>4.6961721695669691</v>
      </c>
      <c r="BL36" s="15">
        <f t="shared" si="5"/>
        <v>4.7186538535138718</v>
      </c>
      <c r="BM36" s="15">
        <f t="shared" si="5"/>
        <v>4.6432154596687996</v>
      </c>
      <c r="BN36" s="15">
        <f t="shared" si="11"/>
        <v>4.5726560832771774</v>
      </c>
      <c r="BO36" s="15">
        <f t="shared" si="11"/>
        <v>4.5057005101001044</v>
      </c>
      <c r="BP36" s="15">
        <f t="shared" si="11"/>
        <v>4.4405586825121794</v>
      </c>
      <c r="BQ36" s="15">
        <f t="shared" si="11"/>
        <v>4.6449278258879101</v>
      </c>
      <c r="BR36" s="15">
        <f t="shared" si="11"/>
        <v>4.5715389480341138</v>
      </c>
      <c r="BS36" s="15">
        <f t="shared" si="11"/>
        <v>4.4907154540920677</v>
      </c>
      <c r="BT36" s="15">
        <f t="shared" si="11"/>
        <v>4.3979913695421056</v>
      </c>
      <c r="BU36" s="15">
        <f t="shared" si="11"/>
        <v>4.2881646284345916</v>
      </c>
      <c r="BV36" s="15">
        <f t="shared" si="11"/>
        <v>4.3655879571583522</v>
      </c>
      <c r="BW36" s="15">
        <f t="shared" si="11"/>
        <v>4.1945767557394742</v>
      </c>
      <c r="BX36" s="15">
        <f t="shared" si="11"/>
        <v>3.9841628365745838</v>
      </c>
      <c r="BY36" s="15">
        <f t="shared" si="11"/>
        <v>3.7253892959396877</v>
      </c>
      <c r="BZ36" s="15"/>
      <c r="CA36" s="15"/>
      <c r="CB36" s="15"/>
      <c r="CC36" s="15"/>
      <c r="CD36" s="15"/>
      <c r="CE36" s="15"/>
      <c r="CF36" s="15"/>
      <c r="CG36" s="15"/>
      <c r="CH36" s="15"/>
      <c r="CI36" s="15"/>
      <c r="CJ36" s="15"/>
      <c r="CK36" s="15"/>
      <c r="CL36" s="15"/>
      <c r="CM36" s="15"/>
      <c r="CN36" s="15"/>
      <c r="CO36" s="15"/>
      <c r="CP36" s="15"/>
      <c r="CQ36" s="15"/>
      <c r="CR36" s="15"/>
      <c r="CS36" s="15"/>
      <c r="CT36" s="20">
        <f t="shared" si="6"/>
        <v>83.232160853649361</v>
      </c>
      <c r="CU36" s="15"/>
      <c r="CV36" s="49">
        <f>賃金!R57*$B$3/100</f>
        <v>9.626068919929553</v>
      </c>
      <c r="CW36" s="15">
        <f t="shared" si="7"/>
        <v>9.1211533510284877</v>
      </c>
      <c r="CX36" s="15">
        <f t="shared" si="7"/>
        <v>8.8214582472470084</v>
      </c>
      <c r="CY36" s="15">
        <f t="shared" si="7"/>
        <v>8.5208092545969105</v>
      </c>
      <c r="CZ36" s="15">
        <f t="shared" si="7"/>
        <v>8.2247204412648607</v>
      </c>
      <c r="DA36" s="15">
        <f t="shared" si="7"/>
        <v>7.9381297755539801</v>
      </c>
      <c r="DB36" s="15">
        <f t="shared" si="7"/>
        <v>7.5639552570178186</v>
      </c>
      <c r="DC36" s="15">
        <f t="shared" si="7"/>
        <v>7.3115800562194462</v>
      </c>
      <c r="DD36" s="15">
        <f t="shared" si="7"/>
        <v>7.0784612198235344</v>
      </c>
      <c r="DE36" s="15">
        <f t="shared" si="7"/>
        <v>6.8658740615240363</v>
      </c>
      <c r="DF36" s="15">
        <f t="shared" si="7"/>
        <v>6.6738636853340756</v>
      </c>
      <c r="DG36" s="15">
        <f t="shared" si="7"/>
        <v>6.7193139396373995</v>
      </c>
      <c r="DH36" s="15">
        <f t="shared" si="7"/>
        <v>6.5577637366558914</v>
      </c>
      <c r="DI36" s="15">
        <f t="shared" si="12"/>
        <v>6.4086239340218363</v>
      </c>
      <c r="DJ36" s="15">
        <f t="shared" si="12"/>
        <v>6.2654872816966876</v>
      </c>
      <c r="DK36" s="15">
        <f t="shared" si="12"/>
        <v>6.1199910957388104</v>
      </c>
      <c r="DL36" s="15">
        <f t="shared" si="12"/>
        <v>6.3296621073758077</v>
      </c>
      <c r="DM36" s="15">
        <f t="shared" si="12"/>
        <v>6.1345076192187831</v>
      </c>
      <c r="DN36" s="15">
        <f t="shared" si="12"/>
        <v>5.8963022667124134</v>
      </c>
      <c r="DO36" s="15">
        <f t="shared" si="12"/>
        <v>5.5964103567685832</v>
      </c>
      <c r="DP36" s="15">
        <f t="shared" si="12"/>
        <v>5.2133939149380204</v>
      </c>
      <c r="DQ36" s="15">
        <f t="shared" si="12"/>
        <v>4.5269223022538885</v>
      </c>
      <c r="DR36" s="15">
        <f t="shared" si="12"/>
        <v>3.9273593271600542</v>
      </c>
      <c r="DS36" s="15"/>
      <c r="DT36" s="15"/>
      <c r="DU36" s="15"/>
      <c r="DV36" s="15"/>
      <c r="DW36" s="15"/>
      <c r="DX36" s="15"/>
      <c r="DY36" s="15"/>
      <c r="DZ36" s="15"/>
      <c r="EA36" s="15"/>
      <c r="EB36" s="15"/>
      <c r="EC36" s="15"/>
      <c r="ED36" s="15"/>
      <c r="EE36" s="15"/>
      <c r="EF36" s="15"/>
      <c r="EN36" s="20">
        <f t="shared" si="8"/>
        <v>108.64457127536443</v>
      </c>
      <c r="EO36" s="29">
        <f t="shared" si="3"/>
        <v>6982.6771610758351</v>
      </c>
      <c r="EQ36" s="13">
        <f t="shared" si="9"/>
        <v>-5616.3702649999996</v>
      </c>
      <c r="ER36" s="20">
        <f t="shared" si="4"/>
        <v>1366.3068960758355</v>
      </c>
      <c r="ES36" s="13">
        <f t="shared" si="0"/>
        <v>756.51154174694761</v>
      </c>
    </row>
    <row r="37" spans="1:149">
      <c r="A37" s="18">
        <v>2049</v>
      </c>
      <c r="C37" s="13">
        <v>46</v>
      </c>
      <c r="D37" s="49">
        <f>賃金!P58*$B$3/100</f>
        <v>5.3351184109991072</v>
      </c>
      <c r="E37" s="15">
        <f t="shared" si="14"/>
        <v>5.2682108768645071</v>
      </c>
      <c r="F37" s="15">
        <f t="shared" si="14"/>
        <v>5.1617689898874746</v>
      </c>
      <c r="G37" s="15">
        <f t="shared" si="14"/>
        <v>5.084228265213639</v>
      </c>
      <c r="H37" s="15">
        <f t="shared" si="14"/>
        <v>5.0028931118898878</v>
      </c>
      <c r="I37" s="15">
        <f t="shared" si="14"/>
        <v>4.918810603220436</v>
      </c>
      <c r="J37" s="15">
        <f t="shared" si="14"/>
        <v>4.8329386169002131</v>
      </c>
      <c r="K37" s="15">
        <f t="shared" si="14"/>
        <v>4.6834125507067315</v>
      </c>
      <c r="L37" s="15">
        <f t="shared" si="13"/>
        <v>4.5976037047241398</v>
      </c>
      <c r="M37" s="15">
        <f t="shared" si="13"/>
        <v>4.5122891056357979</v>
      </c>
      <c r="N37" s="15">
        <f t="shared" si="13"/>
        <v>4.4280144250456042</v>
      </c>
      <c r="O37" s="15">
        <f t="shared" si="13"/>
        <v>4.3452135782530936</v>
      </c>
      <c r="P37" s="15">
        <f t="shared" si="13"/>
        <v>4.2624055718904232</v>
      </c>
      <c r="Q37" s="15">
        <f t="shared" si="13"/>
        <v>4.1834167009801009</v>
      </c>
      <c r="R37" s="15">
        <f t="shared" si="13"/>
        <v>4.1064845250352002</v>
      </c>
      <c r="S37" s="15">
        <f t="shared" si="13"/>
        <v>4.031548480551856</v>
      </c>
      <c r="T37" s="15">
        <f t="shared" si="13"/>
        <v>3.9584125652969919</v>
      </c>
      <c r="U37" s="15">
        <f t="shared" si="10"/>
        <v>4.1266476401024628</v>
      </c>
      <c r="V37" s="15">
        <f t="shared" si="10"/>
        <v>4.0515952411261464</v>
      </c>
      <c r="W37" s="15">
        <f t="shared" si="10"/>
        <v>3.9769166021219395</v>
      </c>
      <c r="X37" s="15">
        <f t="shared" si="10"/>
        <v>3.9017780397580206</v>
      </c>
      <c r="Y37" s="15">
        <f t="shared" si="10"/>
        <v>3.8251768778358377</v>
      </c>
      <c r="Z37" s="15">
        <f t="shared" si="10"/>
        <v>4.1192231307511946</v>
      </c>
      <c r="AA37" s="15">
        <f t="shared" si="10"/>
        <v>4.0276930598885174</v>
      </c>
      <c r="AB37" s="15">
        <f t="shared" si="10"/>
        <v>3.930076448877025</v>
      </c>
      <c r="AC37" s="15">
        <f t="shared" si="10"/>
        <v>3.824471961173133</v>
      </c>
      <c r="AD37" s="15">
        <f t="shared" si="10"/>
        <v>3.708764722152424</v>
      </c>
      <c r="AE37" s="15">
        <f t="shared" si="10"/>
        <v>3.1394351669941063</v>
      </c>
      <c r="AF37" s="15"/>
      <c r="AG37" s="15"/>
      <c r="AH37" s="15"/>
      <c r="AI37" s="15"/>
      <c r="AJ37" s="15"/>
      <c r="AK37" s="15"/>
      <c r="AL37" s="15"/>
      <c r="AM37" s="15"/>
      <c r="AN37" s="15"/>
      <c r="AO37" s="15"/>
      <c r="AP37" s="15"/>
      <c r="AQ37" s="15"/>
      <c r="AR37" s="15"/>
      <c r="AS37" s="15"/>
      <c r="AT37" s="15"/>
      <c r="AU37" s="15"/>
      <c r="AV37" s="15"/>
      <c r="AW37" s="15"/>
      <c r="AX37" s="15"/>
      <c r="AY37" s="20">
        <f t="shared" si="2"/>
        <v>0</v>
      </c>
      <c r="AZ37" s="15"/>
      <c r="BA37" s="49">
        <f>賃金!Q58*$B$3/100</f>
        <v>5.864655292602146</v>
      </c>
      <c r="BB37" s="15">
        <f t="shared" si="5"/>
        <v>5.770801257404786</v>
      </c>
      <c r="BC37" s="15">
        <f t="shared" si="5"/>
        <v>5.6767282257685645</v>
      </c>
      <c r="BD37" s="15">
        <f t="shared" si="5"/>
        <v>5.5710134024603031</v>
      </c>
      <c r="BE37" s="15">
        <f t="shared" si="5"/>
        <v>5.4624893765517619</v>
      </c>
      <c r="BF37" s="15">
        <f t="shared" si="5"/>
        <v>5.3530501710555152</v>
      </c>
      <c r="BG37" s="15">
        <f t="shared" si="5"/>
        <v>5.2444332138449674</v>
      </c>
      <c r="BH37" s="15">
        <f t="shared" si="5"/>
        <v>5.070273950359045</v>
      </c>
      <c r="BI37" s="15">
        <f t="shared" si="5"/>
        <v>4.9690660055180293</v>
      </c>
      <c r="BJ37" s="15">
        <f t="shared" si="5"/>
        <v>4.8725364771481008</v>
      </c>
      <c r="BK37" s="15">
        <f t="shared" si="5"/>
        <v>4.7814325222848666</v>
      </c>
      <c r="BL37" s="15">
        <f t="shared" si="5"/>
        <v>4.6961721695669691</v>
      </c>
      <c r="BM37" s="15">
        <f t="shared" si="5"/>
        <v>4.7186538535138718</v>
      </c>
      <c r="BN37" s="15">
        <f t="shared" si="11"/>
        <v>4.6432154596687996</v>
      </c>
      <c r="BO37" s="15">
        <f t="shared" si="11"/>
        <v>4.5726560832771774</v>
      </c>
      <c r="BP37" s="15">
        <f t="shared" si="11"/>
        <v>4.5057005101001044</v>
      </c>
      <c r="BQ37" s="15">
        <f t="shared" si="11"/>
        <v>4.4405586825121794</v>
      </c>
      <c r="BR37" s="15">
        <f t="shared" si="11"/>
        <v>4.6449278258879101</v>
      </c>
      <c r="BS37" s="15">
        <f t="shared" si="11"/>
        <v>4.5715389480341138</v>
      </c>
      <c r="BT37" s="15">
        <f t="shared" si="11"/>
        <v>4.4907154540920677</v>
      </c>
      <c r="BU37" s="15">
        <f t="shared" si="11"/>
        <v>4.3979913695421056</v>
      </c>
      <c r="BV37" s="15">
        <f t="shared" si="11"/>
        <v>4.2881646284345916</v>
      </c>
      <c r="BW37" s="15">
        <f t="shared" si="11"/>
        <v>4.3655879571583522</v>
      </c>
      <c r="BX37" s="15">
        <f t="shared" si="11"/>
        <v>4.1945767557394742</v>
      </c>
      <c r="BY37" s="15">
        <f t="shared" si="11"/>
        <v>3.9841628365745838</v>
      </c>
      <c r="BZ37" s="15">
        <f t="shared" si="11"/>
        <v>3.7253892959396877</v>
      </c>
      <c r="CA37" s="15"/>
      <c r="CB37" s="15"/>
      <c r="CC37" s="15"/>
      <c r="CD37" s="15"/>
      <c r="CE37" s="15"/>
      <c r="CF37" s="15"/>
      <c r="CG37" s="15"/>
      <c r="CH37" s="15"/>
      <c r="CI37" s="15"/>
      <c r="CJ37" s="15"/>
      <c r="CK37" s="15"/>
      <c r="CL37" s="15"/>
      <c r="CM37" s="15"/>
      <c r="CN37" s="15"/>
      <c r="CO37" s="15"/>
      <c r="CP37" s="15"/>
      <c r="CQ37" s="15"/>
      <c r="CR37" s="15"/>
      <c r="CS37" s="15"/>
      <c r="CT37" s="20">
        <f t="shared" si="6"/>
        <v>87.473699777841873</v>
      </c>
      <c r="CU37" s="15"/>
      <c r="CV37" s="49">
        <f>賃金!R58*$B$3/100</f>
        <v>9.9119808924601127</v>
      </c>
      <c r="CW37" s="15">
        <f t="shared" si="7"/>
        <v>9.626068919929553</v>
      </c>
      <c r="CX37" s="15">
        <f t="shared" si="7"/>
        <v>9.1211533510284877</v>
      </c>
      <c r="CY37" s="15">
        <f t="shared" si="7"/>
        <v>8.8214582472470084</v>
      </c>
      <c r="CZ37" s="15">
        <f t="shared" si="7"/>
        <v>8.5208092545969105</v>
      </c>
      <c r="DA37" s="15">
        <f t="shared" si="7"/>
        <v>8.2247204412648607</v>
      </c>
      <c r="DB37" s="15">
        <f t="shared" si="7"/>
        <v>7.9381297755539801</v>
      </c>
      <c r="DC37" s="15">
        <f t="shared" si="7"/>
        <v>7.5639552570178186</v>
      </c>
      <c r="DD37" s="15">
        <f t="shared" si="7"/>
        <v>7.3115800562194462</v>
      </c>
      <c r="DE37" s="15">
        <f t="shared" si="7"/>
        <v>7.0784612198235344</v>
      </c>
      <c r="DF37" s="15">
        <f t="shared" si="7"/>
        <v>6.8658740615240363</v>
      </c>
      <c r="DG37" s="15">
        <f t="shared" si="7"/>
        <v>6.6738636853340756</v>
      </c>
      <c r="DH37" s="15">
        <f t="shared" si="7"/>
        <v>6.7193139396373995</v>
      </c>
      <c r="DI37" s="15">
        <f t="shared" si="12"/>
        <v>6.5577637366558914</v>
      </c>
      <c r="DJ37" s="15">
        <f t="shared" si="12"/>
        <v>6.4086239340218363</v>
      </c>
      <c r="DK37" s="15">
        <f t="shared" si="12"/>
        <v>6.2654872816966876</v>
      </c>
      <c r="DL37" s="15">
        <f t="shared" si="12"/>
        <v>6.1199910957388104</v>
      </c>
      <c r="DM37" s="15">
        <f t="shared" si="12"/>
        <v>6.3296621073758077</v>
      </c>
      <c r="DN37" s="15">
        <f t="shared" si="12"/>
        <v>6.1345076192187831</v>
      </c>
      <c r="DO37" s="15">
        <f t="shared" si="12"/>
        <v>5.8963022667124134</v>
      </c>
      <c r="DP37" s="15">
        <f t="shared" si="12"/>
        <v>5.5964103567685832</v>
      </c>
      <c r="DQ37" s="15">
        <f t="shared" si="12"/>
        <v>5.2133939149380204</v>
      </c>
      <c r="DR37" s="15">
        <f t="shared" si="12"/>
        <v>4.5269223022538885</v>
      </c>
      <c r="DS37" s="15">
        <f t="shared" si="12"/>
        <v>3.9273593271600542</v>
      </c>
      <c r="DT37" s="15"/>
      <c r="DU37" s="15"/>
      <c r="DV37" s="15"/>
      <c r="DW37" s="15"/>
      <c r="DX37" s="15"/>
      <c r="DY37" s="15"/>
      <c r="DZ37" s="15"/>
      <c r="EA37" s="15"/>
      <c r="EB37" s="15"/>
      <c r="EC37" s="15"/>
      <c r="ED37" s="15"/>
      <c r="EE37" s="15"/>
      <c r="EF37" s="15"/>
      <c r="EN37" s="20">
        <f t="shared" si="8"/>
        <v>115.71973193151265</v>
      </c>
      <c r="EO37" s="29">
        <f t="shared" si="3"/>
        <v>7430.9953271113054</v>
      </c>
      <c r="EQ37" s="13">
        <f t="shared" si="9"/>
        <v>-5616.3702649999996</v>
      </c>
      <c r="ER37" s="20">
        <f t="shared" si="4"/>
        <v>1814.6250621113059</v>
      </c>
      <c r="ES37" s="13">
        <f t="shared" si="0"/>
        <v>982.98204244127407</v>
      </c>
    </row>
    <row r="38" spans="1:149">
      <c r="A38" s="18">
        <v>2050</v>
      </c>
      <c r="C38" s="13">
        <v>47</v>
      </c>
      <c r="D38" s="49">
        <f>賃金!P59*$B$3/100</f>
        <v>5.3945552689561609</v>
      </c>
      <c r="E38" s="15">
        <f t="shared" si="14"/>
        <v>5.3351184109991072</v>
      </c>
      <c r="F38" s="15">
        <f t="shared" si="14"/>
        <v>5.2682108768645071</v>
      </c>
      <c r="G38" s="15">
        <f t="shared" si="14"/>
        <v>5.1617689898874746</v>
      </c>
      <c r="H38" s="15">
        <f t="shared" si="14"/>
        <v>5.084228265213639</v>
      </c>
      <c r="I38" s="15">
        <f t="shared" si="14"/>
        <v>5.0028931118898878</v>
      </c>
      <c r="J38" s="15">
        <f t="shared" si="14"/>
        <v>4.918810603220436</v>
      </c>
      <c r="K38" s="15">
        <f t="shared" si="14"/>
        <v>4.8329386169002131</v>
      </c>
      <c r="L38" s="15">
        <f t="shared" si="13"/>
        <v>4.6834125507067315</v>
      </c>
      <c r="M38" s="15">
        <f t="shared" si="13"/>
        <v>4.5976037047241398</v>
      </c>
      <c r="N38" s="15">
        <f t="shared" si="13"/>
        <v>4.5122891056357979</v>
      </c>
      <c r="O38" s="15">
        <f t="shared" si="13"/>
        <v>4.4280144250456042</v>
      </c>
      <c r="P38" s="15">
        <f t="shared" si="13"/>
        <v>4.3452135782530936</v>
      </c>
      <c r="Q38" s="15">
        <f t="shared" si="13"/>
        <v>4.2624055718904232</v>
      </c>
      <c r="R38" s="15">
        <f t="shared" si="13"/>
        <v>4.1834167009801009</v>
      </c>
      <c r="S38" s="15">
        <f t="shared" si="13"/>
        <v>4.1064845250352002</v>
      </c>
      <c r="T38" s="15">
        <f t="shared" si="13"/>
        <v>4.031548480551856</v>
      </c>
      <c r="U38" s="15">
        <f t="shared" si="10"/>
        <v>3.9584125652969919</v>
      </c>
      <c r="V38" s="15">
        <f t="shared" si="10"/>
        <v>4.1266476401024628</v>
      </c>
      <c r="W38" s="15">
        <f t="shared" si="10"/>
        <v>4.0515952411261464</v>
      </c>
      <c r="X38" s="15">
        <f t="shared" si="10"/>
        <v>3.9769166021219395</v>
      </c>
      <c r="Y38" s="15">
        <f t="shared" si="10"/>
        <v>3.9017780397580206</v>
      </c>
      <c r="Z38" s="15">
        <f t="shared" si="10"/>
        <v>3.8251768778358377</v>
      </c>
      <c r="AA38" s="15">
        <f t="shared" si="10"/>
        <v>4.1192231307511946</v>
      </c>
      <c r="AB38" s="15">
        <f t="shared" si="10"/>
        <v>4.0276930598885174</v>
      </c>
      <c r="AC38" s="15">
        <f t="shared" si="10"/>
        <v>3.930076448877025</v>
      </c>
      <c r="AD38" s="15">
        <f t="shared" si="10"/>
        <v>3.824471961173133</v>
      </c>
      <c r="AE38" s="15">
        <f t="shared" si="10"/>
        <v>3.708764722152424</v>
      </c>
      <c r="AF38" s="15">
        <f t="shared" si="10"/>
        <v>3.1394351669941063</v>
      </c>
      <c r="AG38" s="15"/>
      <c r="AH38" s="15"/>
      <c r="AI38" s="15"/>
      <c r="AJ38" s="15"/>
      <c r="AK38" s="15"/>
      <c r="AL38" s="15"/>
      <c r="AM38" s="15"/>
      <c r="AN38" s="15"/>
      <c r="AO38" s="15"/>
      <c r="AP38" s="15"/>
      <c r="AQ38" s="15"/>
      <c r="AR38" s="15"/>
      <c r="AS38" s="15"/>
      <c r="AT38" s="15"/>
      <c r="AU38" s="15"/>
      <c r="AV38" s="15"/>
      <c r="AW38" s="15"/>
      <c r="AX38" s="15"/>
      <c r="AY38" s="20">
        <f t="shared" si="2"/>
        <v>0</v>
      </c>
      <c r="AZ38" s="15"/>
      <c r="BA38" s="49">
        <f>賃金!Q59*$B$3/100</f>
        <v>5.9494430788246122</v>
      </c>
      <c r="BB38" s="15">
        <f t="shared" si="5"/>
        <v>5.864655292602146</v>
      </c>
      <c r="BC38" s="15">
        <f t="shared" si="5"/>
        <v>5.770801257404786</v>
      </c>
      <c r="BD38" s="15">
        <f t="shared" si="5"/>
        <v>5.6767282257685645</v>
      </c>
      <c r="BE38" s="15">
        <f t="shared" si="5"/>
        <v>5.5710134024603031</v>
      </c>
      <c r="BF38" s="15">
        <f t="shared" si="5"/>
        <v>5.4624893765517619</v>
      </c>
      <c r="BG38" s="15">
        <f t="shared" si="5"/>
        <v>5.3530501710555152</v>
      </c>
      <c r="BH38" s="15">
        <f t="shared" si="5"/>
        <v>5.2444332138449674</v>
      </c>
      <c r="BI38" s="15">
        <f t="shared" ref="BH38:BR56" si="15">BH37</f>
        <v>5.070273950359045</v>
      </c>
      <c r="BJ38" s="15">
        <f t="shared" si="15"/>
        <v>4.9690660055180293</v>
      </c>
      <c r="BK38" s="15">
        <f t="shared" si="15"/>
        <v>4.8725364771481008</v>
      </c>
      <c r="BL38" s="15">
        <f t="shared" si="15"/>
        <v>4.7814325222848666</v>
      </c>
      <c r="BM38" s="15">
        <f t="shared" si="15"/>
        <v>4.6961721695669691</v>
      </c>
      <c r="BN38" s="15">
        <f t="shared" si="11"/>
        <v>4.7186538535138718</v>
      </c>
      <c r="BO38" s="15">
        <f t="shared" si="11"/>
        <v>4.6432154596687996</v>
      </c>
      <c r="BP38" s="15">
        <f t="shared" si="11"/>
        <v>4.5726560832771774</v>
      </c>
      <c r="BQ38" s="15">
        <f t="shared" si="11"/>
        <v>4.5057005101001044</v>
      </c>
      <c r="BR38" s="15">
        <f t="shared" si="11"/>
        <v>4.4405586825121794</v>
      </c>
      <c r="BS38" s="15">
        <f t="shared" si="11"/>
        <v>4.6449278258879101</v>
      </c>
      <c r="BT38" s="15">
        <f t="shared" si="11"/>
        <v>4.5715389480341138</v>
      </c>
      <c r="BU38" s="15">
        <f t="shared" si="11"/>
        <v>4.4907154540920677</v>
      </c>
      <c r="BV38" s="15">
        <f t="shared" si="11"/>
        <v>4.3979913695421056</v>
      </c>
      <c r="BW38" s="15">
        <f t="shared" si="11"/>
        <v>4.2881646284345916</v>
      </c>
      <c r="BX38" s="15">
        <f t="shared" si="11"/>
        <v>4.3655879571583522</v>
      </c>
      <c r="BY38" s="15">
        <f t="shared" si="11"/>
        <v>4.1945767557394742</v>
      </c>
      <c r="BZ38" s="15">
        <f t="shared" si="11"/>
        <v>3.9841628365745838</v>
      </c>
      <c r="CA38" s="15">
        <f t="shared" si="11"/>
        <v>3.7253892959396877</v>
      </c>
      <c r="CB38" s="15"/>
      <c r="CC38" s="15"/>
      <c r="CD38" s="15"/>
      <c r="CE38" s="15"/>
      <c r="CF38" s="15"/>
      <c r="CG38" s="15"/>
      <c r="CH38" s="15"/>
      <c r="CI38" s="15"/>
      <c r="CJ38" s="15"/>
      <c r="CK38" s="15"/>
      <c r="CL38" s="15"/>
      <c r="CM38" s="15"/>
      <c r="CN38" s="15"/>
      <c r="CO38" s="15"/>
      <c r="CP38" s="15"/>
      <c r="CQ38" s="15"/>
      <c r="CR38" s="15"/>
      <c r="CS38" s="15"/>
      <c r="CT38" s="20">
        <f t="shared" si="6"/>
        <v>91.784221417904462</v>
      </c>
      <c r="CU38" s="15"/>
      <c r="CV38" s="49">
        <f>賃金!R59*$B$3/100</f>
        <v>10.17783942701076</v>
      </c>
      <c r="CW38" s="15">
        <f t="shared" si="7"/>
        <v>9.9119808924601127</v>
      </c>
      <c r="CX38" s="15">
        <f t="shared" si="7"/>
        <v>9.626068919929553</v>
      </c>
      <c r="CY38" s="15">
        <f t="shared" si="7"/>
        <v>9.1211533510284877</v>
      </c>
      <c r="CZ38" s="15">
        <f t="shared" si="7"/>
        <v>8.8214582472470084</v>
      </c>
      <c r="DA38" s="15">
        <f t="shared" si="7"/>
        <v>8.5208092545969105</v>
      </c>
      <c r="DB38" s="15">
        <f t="shared" si="7"/>
        <v>8.2247204412648607</v>
      </c>
      <c r="DC38" s="15">
        <f t="shared" si="7"/>
        <v>7.9381297755539801</v>
      </c>
      <c r="DD38" s="15">
        <f t="shared" si="7"/>
        <v>7.5639552570178186</v>
      </c>
      <c r="DE38" s="15">
        <f t="shared" si="7"/>
        <v>7.3115800562194462</v>
      </c>
      <c r="DF38" s="15">
        <f t="shared" si="7"/>
        <v>7.0784612198235344</v>
      </c>
      <c r="DG38" s="15">
        <f t="shared" si="7"/>
        <v>6.8658740615240363</v>
      </c>
      <c r="DH38" s="15">
        <f t="shared" si="7"/>
        <v>6.6738636853340756</v>
      </c>
      <c r="DI38" s="15">
        <f t="shared" si="12"/>
        <v>6.7193139396373995</v>
      </c>
      <c r="DJ38" s="15">
        <f t="shared" si="12"/>
        <v>6.5577637366558914</v>
      </c>
      <c r="DK38" s="15">
        <f t="shared" si="12"/>
        <v>6.4086239340218363</v>
      </c>
      <c r="DL38" s="15">
        <f t="shared" si="12"/>
        <v>6.2654872816966876</v>
      </c>
      <c r="DM38" s="15">
        <f t="shared" si="12"/>
        <v>6.1199910957388104</v>
      </c>
      <c r="DN38" s="15">
        <f t="shared" si="12"/>
        <v>6.3296621073758077</v>
      </c>
      <c r="DO38" s="15">
        <f t="shared" si="12"/>
        <v>6.1345076192187831</v>
      </c>
      <c r="DP38" s="15">
        <f t="shared" si="12"/>
        <v>5.8963022667124134</v>
      </c>
      <c r="DQ38" s="15">
        <f t="shared" si="12"/>
        <v>5.5964103567685832</v>
      </c>
      <c r="DR38" s="15">
        <f t="shared" si="12"/>
        <v>5.2133939149380204</v>
      </c>
      <c r="DS38" s="15">
        <f t="shared" si="12"/>
        <v>4.5269223022538885</v>
      </c>
      <c r="DT38" s="15">
        <f t="shared" si="12"/>
        <v>3.9273593271600542</v>
      </c>
      <c r="DU38" s="15"/>
      <c r="DV38" s="15"/>
      <c r="DW38" s="15"/>
      <c r="DX38" s="15"/>
      <c r="DY38" s="15"/>
      <c r="DZ38" s="15"/>
      <c r="EA38" s="15"/>
      <c r="EB38" s="15"/>
      <c r="EC38" s="15"/>
      <c r="ED38" s="15"/>
      <c r="EE38" s="15"/>
      <c r="EF38" s="15"/>
      <c r="EN38" s="20">
        <f t="shared" si="8"/>
        <v>123.00503788747085</v>
      </c>
      <c r="EO38" s="29">
        <f t="shared" si="3"/>
        <v>7892.3194828394662</v>
      </c>
      <c r="EQ38" s="13">
        <f t="shared" si="9"/>
        <v>-5616.3702649999996</v>
      </c>
      <c r="ER38" s="20">
        <f t="shared" si="4"/>
        <v>2275.9492178394667</v>
      </c>
      <c r="ES38" s="13">
        <f t="shared" si="0"/>
        <v>1206.1814034090598</v>
      </c>
    </row>
    <row r="39" spans="1:149">
      <c r="A39" s="18">
        <v>2051</v>
      </c>
      <c r="C39" s="13">
        <v>48</v>
      </c>
      <c r="D39" s="49">
        <f>賃金!P60*$B$3/100</f>
        <v>5.4451569486237021</v>
      </c>
      <c r="E39" s="15">
        <f t="shared" si="14"/>
        <v>5.3945552689561609</v>
      </c>
      <c r="F39" s="15">
        <f t="shared" si="14"/>
        <v>5.3351184109991072</v>
      </c>
      <c r="G39" s="15">
        <f t="shared" si="14"/>
        <v>5.2682108768645071</v>
      </c>
      <c r="H39" s="15">
        <f t="shared" si="14"/>
        <v>5.1617689898874746</v>
      </c>
      <c r="I39" s="15">
        <f t="shared" si="14"/>
        <v>5.084228265213639</v>
      </c>
      <c r="J39" s="15">
        <f t="shared" si="14"/>
        <v>5.0028931118898878</v>
      </c>
      <c r="K39" s="15">
        <f t="shared" si="14"/>
        <v>4.918810603220436</v>
      </c>
      <c r="L39" s="15">
        <f t="shared" si="13"/>
        <v>4.8329386169002131</v>
      </c>
      <c r="M39" s="15">
        <f t="shared" si="13"/>
        <v>4.6834125507067315</v>
      </c>
      <c r="N39" s="15">
        <f t="shared" si="13"/>
        <v>4.5976037047241398</v>
      </c>
      <c r="O39" s="15">
        <f t="shared" si="13"/>
        <v>4.5122891056357979</v>
      </c>
      <c r="P39" s="15">
        <f t="shared" si="13"/>
        <v>4.4280144250456042</v>
      </c>
      <c r="Q39" s="15">
        <f t="shared" si="13"/>
        <v>4.3452135782530936</v>
      </c>
      <c r="R39" s="15">
        <f t="shared" si="13"/>
        <v>4.2624055718904232</v>
      </c>
      <c r="S39" s="15">
        <f t="shared" si="13"/>
        <v>4.1834167009801009</v>
      </c>
      <c r="T39" s="15">
        <f t="shared" si="13"/>
        <v>4.1064845250352002</v>
      </c>
      <c r="U39" s="15">
        <f t="shared" si="10"/>
        <v>4.031548480551856</v>
      </c>
      <c r="V39" s="15">
        <f t="shared" si="10"/>
        <v>3.9584125652969919</v>
      </c>
      <c r="W39" s="15">
        <f t="shared" si="10"/>
        <v>4.1266476401024628</v>
      </c>
      <c r="X39" s="15">
        <f t="shared" si="10"/>
        <v>4.0515952411261464</v>
      </c>
      <c r="Y39" s="15">
        <f t="shared" si="10"/>
        <v>3.9769166021219395</v>
      </c>
      <c r="Z39" s="15">
        <f t="shared" si="10"/>
        <v>3.9017780397580206</v>
      </c>
      <c r="AA39" s="15">
        <f t="shared" si="10"/>
        <v>3.8251768778358377</v>
      </c>
      <c r="AB39" s="15">
        <f t="shared" si="10"/>
        <v>4.1192231307511946</v>
      </c>
      <c r="AC39" s="15">
        <f t="shared" si="10"/>
        <v>4.0276930598885174</v>
      </c>
      <c r="AD39" s="15">
        <f t="shared" si="10"/>
        <v>3.930076448877025</v>
      </c>
      <c r="AE39" s="15">
        <f t="shared" si="10"/>
        <v>3.824471961173133</v>
      </c>
      <c r="AF39" s="15">
        <f t="shared" si="10"/>
        <v>3.708764722152424</v>
      </c>
      <c r="AG39" s="15">
        <f t="shared" si="10"/>
        <v>3.1394351669941063</v>
      </c>
      <c r="AH39" s="15"/>
      <c r="AI39" s="15"/>
      <c r="AJ39" s="15"/>
      <c r="AK39" s="15"/>
      <c r="AL39" s="15"/>
      <c r="AM39" s="15"/>
      <c r="AN39" s="15"/>
      <c r="AO39" s="15"/>
      <c r="AP39" s="15"/>
      <c r="AQ39" s="15"/>
      <c r="AR39" s="15"/>
      <c r="AS39" s="15"/>
      <c r="AT39" s="15"/>
      <c r="AU39" s="15"/>
      <c r="AV39" s="15"/>
      <c r="AW39" s="15"/>
      <c r="AX39" s="15"/>
      <c r="AY39" s="20">
        <f t="shared" si="2"/>
        <v>0</v>
      </c>
      <c r="AZ39" s="15"/>
      <c r="BA39" s="49">
        <f>賃金!Q60*$B$3/100</f>
        <v>6.0230006519576236</v>
      </c>
      <c r="BB39" s="15">
        <f t="shared" ref="BB39:BG56" si="16">BA38</f>
        <v>5.9494430788246122</v>
      </c>
      <c r="BC39" s="15">
        <f t="shared" si="16"/>
        <v>5.864655292602146</v>
      </c>
      <c r="BD39" s="15">
        <f t="shared" si="16"/>
        <v>5.770801257404786</v>
      </c>
      <c r="BE39" s="15">
        <f t="shared" si="16"/>
        <v>5.6767282257685645</v>
      </c>
      <c r="BF39" s="15">
        <f t="shared" si="16"/>
        <v>5.5710134024603031</v>
      </c>
      <c r="BG39" s="15">
        <f t="shared" si="16"/>
        <v>5.4624893765517619</v>
      </c>
      <c r="BH39" s="15">
        <f t="shared" si="15"/>
        <v>5.3530501710555152</v>
      </c>
      <c r="BI39" s="15">
        <f t="shared" si="15"/>
        <v>5.2444332138449674</v>
      </c>
      <c r="BJ39" s="15">
        <f t="shared" si="15"/>
        <v>5.070273950359045</v>
      </c>
      <c r="BK39" s="15">
        <f t="shared" si="15"/>
        <v>4.9690660055180293</v>
      </c>
      <c r="BL39" s="15">
        <f t="shared" si="15"/>
        <v>4.8725364771481008</v>
      </c>
      <c r="BM39" s="15">
        <f t="shared" si="15"/>
        <v>4.7814325222848666</v>
      </c>
      <c r="BN39" s="15">
        <f t="shared" si="11"/>
        <v>4.6961721695669691</v>
      </c>
      <c r="BO39" s="15">
        <f t="shared" si="11"/>
        <v>4.7186538535138718</v>
      </c>
      <c r="BP39" s="15">
        <f t="shared" si="11"/>
        <v>4.6432154596687996</v>
      </c>
      <c r="BQ39" s="15">
        <f t="shared" si="11"/>
        <v>4.5726560832771774</v>
      </c>
      <c r="BR39" s="15">
        <f t="shared" si="11"/>
        <v>4.5057005101001044</v>
      </c>
      <c r="BS39" s="15">
        <f t="shared" si="11"/>
        <v>4.4405586825121794</v>
      </c>
      <c r="BT39" s="15">
        <f t="shared" si="11"/>
        <v>4.6449278258879101</v>
      </c>
      <c r="BU39" s="15">
        <f t="shared" si="11"/>
        <v>4.5715389480341138</v>
      </c>
      <c r="BV39" s="15">
        <f t="shared" si="11"/>
        <v>4.4907154540920677</v>
      </c>
      <c r="BW39" s="15">
        <f t="shared" si="11"/>
        <v>4.3979913695421056</v>
      </c>
      <c r="BX39" s="15">
        <f t="shared" si="11"/>
        <v>4.2881646284345916</v>
      </c>
      <c r="BY39" s="15">
        <f t="shared" si="11"/>
        <v>4.3655879571583522</v>
      </c>
      <c r="BZ39" s="15">
        <f t="shared" si="11"/>
        <v>4.1945767557394742</v>
      </c>
      <c r="CA39" s="15">
        <f t="shared" si="11"/>
        <v>3.9841628365745838</v>
      </c>
      <c r="CB39" s="15">
        <f t="shared" si="11"/>
        <v>3.7253892959396877</v>
      </c>
      <c r="CC39" s="15"/>
      <c r="CD39" s="15"/>
      <c r="CE39" s="15"/>
      <c r="CF39" s="15"/>
      <c r="CG39" s="15"/>
      <c r="CH39" s="15"/>
      <c r="CI39" s="15"/>
      <c r="CJ39" s="15"/>
      <c r="CK39" s="15"/>
      <c r="CL39" s="15"/>
      <c r="CM39" s="15"/>
      <c r="CN39" s="15"/>
      <c r="CO39" s="15"/>
      <c r="CP39" s="15"/>
      <c r="CQ39" s="15"/>
      <c r="CR39" s="15"/>
      <c r="CS39" s="15"/>
      <c r="CT39" s="20">
        <f t="shared" si="6"/>
        <v>96.157062080840532</v>
      </c>
      <c r="CU39" s="15"/>
      <c r="CV39" s="49">
        <f>賃金!R60*$B$3/100</f>
        <v>10.417021272641943</v>
      </c>
      <c r="CW39" s="15">
        <f t="shared" si="7"/>
        <v>10.17783942701076</v>
      </c>
      <c r="CX39" s="15">
        <f t="shared" si="7"/>
        <v>9.9119808924601127</v>
      </c>
      <c r="CY39" s="15">
        <f t="shared" si="7"/>
        <v>9.626068919929553</v>
      </c>
      <c r="CZ39" s="15">
        <f t="shared" si="7"/>
        <v>9.1211533510284877</v>
      </c>
      <c r="DA39" s="15">
        <f t="shared" si="7"/>
        <v>8.8214582472470084</v>
      </c>
      <c r="DB39" s="15">
        <f t="shared" si="7"/>
        <v>8.5208092545969105</v>
      </c>
      <c r="DC39" s="15">
        <f t="shared" si="7"/>
        <v>8.2247204412648607</v>
      </c>
      <c r="DD39" s="15">
        <f t="shared" si="7"/>
        <v>7.9381297755539801</v>
      </c>
      <c r="DE39" s="15">
        <f t="shared" si="7"/>
        <v>7.5639552570178186</v>
      </c>
      <c r="DF39" s="15">
        <f t="shared" si="7"/>
        <v>7.3115800562194462</v>
      </c>
      <c r="DG39" s="15">
        <f t="shared" si="7"/>
        <v>7.0784612198235344</v>
      </c>
      <c r="DH39" s="15">
        <f t="shared" si="7"/>
        <v>6.8658740615240363</v>
      </c>
      <c r="DI39" s="15">
        <f t="shared" si="12"/>
        <v>6.6738636853340756</v>
      </c>
      <c r="DJ39" s="15">
        <f t="shared" si="12"/>
        <v>6.7193139396373995</v>
      </c>
      <c r="DK39" s="15">
        <f t="shared" si="12"/>
        <v>6.5577637366558914</v>
      </c>
      <c r="DL39" s="15">
        <f t="shared" si="12"/>
        <v>6.4086239340218363</v>
      </c>
      <c r="DM39" s="15">
        <f t="shared" si="12"/>
        <v>6.2654872816966876</v>
      </c>
      <c r="DN39" s="15">
        <f t="shared" si="12"/>
        <v>6.1199910957388104</v>
      </c>
      <c r="DO39" s="15">
        <f t="shared" si="12"/>
        <v>6.3296621073758077</v>
      </c>
      <c r="DP39" s="15">
        <f t="shared" si="12"/>
        <v>6.1345076192187831</v>
      </c>
      <c r="DQ39" s="15">
        <f t="shared" si="12"/>
        <v>5.8963022667124134</v>
      </c>
      <c r="DR39" s="15">
        <f t="shared" si="12"/>
        <v>5.5964103567685832</v>
      </c>
      <c r="DS39" s="15">
        <f t="shared" si="12"/>
        <v>5.2133939149380204</v>
      </c>
      <c r="DT39" s="15">
        <f t="shared" si="12"/>
        <v>4.5269223022538885</v>
      </c>
      <c r="DU39" s="15">
        <f t="shared" si="12"/>
        <v>3.9273593271600542</v>
      </c>
      <c r="DV39" s="15"/>
      <c r="DW39" s="15"/>
      <c r="DX39" s="15"/>
      <c r="DY39" s="15"/>
      <c r="DZ39" s="15"/>
      <c r="EA39" s="15"/>
      <c r="EB39" s="15"/>
      <c r="EC39" s="15"/>
      <c r="ED39" s="15"/>
      <c r="EE39" s="15"/>
      <c r="EF39" s="15"/>
      <c r="EN39" s="20">
        <f t="shared" si="8"/>
        <v>130.48574986632374</v>
      </c>
      <c r="EO39" s="29">
        <f t="shared" si="3"/>
        <v>8365.7274837301884</v>
      </c>
      <c r="EQ39" s="13">
        <f t="shared" si="9"/>
        <v>-5616.3702649999996</v>
      </c>
      <c r="ER39" s="20">
        <f t="shared" si="4"/>
        <v>2749.3572187301888</v>
      </c>
      <c r="ES39" s="13">
        <f t="shared" si="0"/>
        <v>1425.5176953109287</v>
      </c>
    </row>
    <row r="40" spans="1:149">
      <c r="A40" s="18">
        <v>2052</v>
      </c>
      <c r="C40" s="13">
        <v>49</v>
      </c>
      <c r="D40" s="49">
        <f>賃金!P61*$B$3/100</f>
        <v>5.4854933888591599</v>
      </c>
      <c r="E40" s="15">
        <f t="shared" si="14"/>
        <v>5.4451569486237021</v>
      </c>
      <c r="F40" s="15">
        <f t="shared" si="14"/>
        <v>5.3945552689561609</v>
      </c>
      <c r="G40" s="15">
        <f t="shared" si="14"/>
        <v>5.3351184109991072</v>
      </c>
      <c r="H40" s="15">
        <f t="shared" si="14"/>
        <v>5.2682108768645071</v>
      </c>
      <c r="I40" s="15">
        <f t="shared" si="14"/>
        <v>5.1617689898874746</v>
      </c>
      <c r="J40" s="15">
        <f t="shared" si="14"/>
        <v>5.084228265213639</v>
      </c>
      <c r="K40" s="15">
        <f t="shared" si="14"/>
        <v>5.0028931118898878</v>
      </c>
      <c r="L40" s="15">
        <f t="shared" si="13"/>
        <v>4.918810603220436</v>
      </c>
      <c r="M40" s="15">
        <f t="shared" si="13"/>
        <v>4.8329386169002131</v>
      </c>
      <c r="N40" s="15">
        <f t="shared" si="13"/>
        <v>4.6834125507067315</v>
      </c>
      <c r="O40" s="15">
        <f t="shared" si="13"/>
        <v>4.5976037047241398</v>
      </c>
      <c r="P40" s="15">
        <f t="shared" si="13"/>
        <v>4.5122891056357979</v>
      </c>
      <c r="Q40" s="15">
        <f t="shared" si="13"/>
        <v>4.4280144250456042</v>
      </c>
      <c r="R40" s="15">
        <f t="shared" si="13"/>
        <v>4.3452135782530936</v>
      </c>
      <c r="S40" s="15">
        <f t="shared" si="13"/>
        <v>4.2624055718904232</v>
      </c>
      <c r="T40" s="15">
        <f t="shared" si="13"/>
        <v>4.1834167009801009</v>
      </c>
      <c r="U40" s="15">
        <f t="shared" si="10"/>
        <v>4.1064845250352002</v>
      </c>
      <c r="V40" s="15">
        <f t="shared" si="10"/>
        <v>4.031548480551856</v>
      </c>
      <c r="W40" s="15">
        <f t="shared" si="10"/>
        <v>3.9584125652969919</v>
      </c>
      <c r="X40" s="15">
        <f t="shared" si="10"/>
        <v>4.1266476401024628</v>
      </c>
      <c r="Y40" s="15">
        <f t="shared" si="10"/>
        <v>4.0515952411261464</v>
      </c>
      <c r="Z40" s="15">
        <f t="shared" si="10"/>
        <v>3.9769166021219395</v>
      </c>
      <c r="AA40" s="15">
        <f t="shared" si="10"/>
        <v>3.9017780397580206</v>
      </c>
      <c r="AB40" s="15">
        <f t="shared" si="10"/>
        <v>3.8251768778358377</v>
      </c>
      <c r="AC40" s="15">
        <f t="shared" si="10"/>
        <v>4.1192231307511946</v>
      </c>
      <c r="AD40" s="15">
        <f t="shared" si="10"/>
        <v>4.0276930598885174</v>
      </c>
      <c r="AE40" s="15">
        <f t="shared" si="10"/>
        <v>3.930076448877025</v>
      </c>
      <c r="AF40" s="15">
        <f t="shared" si="10"/>
        <v>3.824471961173133</v>
      </c>
      <c r="AG40" s="15">
        <f t="shared" si="10"/>
        <v>3.708764722152424</v>
      </c>
      <c r="AH40" s="15">
        <f t="shared" si="10"/>
        <v>3.1394351669941063</v>
      </c>
      <c r="AI40" s="15"/>
      <c r="AJ40" s="15"/>
      <c r="AK40" s="15"/>
      <c r="AL40" s="15"/>
      <c r="AM40" s="15"/>
      <c r="AN40" s="15"/>
      <c r="AO40" s="15"/>
      <c r="AP40" s="15"/>
      <c r="AQ40" s="15"/>
      <c r="AR40" s="15"/>
      <c r="AS40" s="15"/>
      <c r="AT40" s="15"/>
      <c r="AU40" s="15"/>
      <c r="AV40" s="15"/>
      <c r="AW40" s="15"/>
      <c r="AX40" s="15"/>
      <c r="AY40" s="20">
        <f t="shared" si="2"/>
        <v>0</v>
      </c>
      <c r="AZ40" s="15"/>
      <c r="BA40" s="49">
        <f>賃金!Q61*$B$3/100</f>
        <v>6.0831843702625532</v>
      </c>
      <c r="BB40" s="15">
        <f t="shared" si="16"/>
        <v>6.0230006519576236</v>
      </c>
      <c r="BC40" s="15">
        <f t="shared" si="16"/>
        <v>5.9494430788246122</v>
      </c>
      <c r="BD40" s="15">
        <f t="shared" si="16"/>
        <v>5.864655292602146</v>
      </c>
      <c r="BE40" s="15">
        <f t="shared" si="16"/>
        <v>5.770801257404786</v>
      </c>
      <c r="BF40" s="15">
        <f t="shared" si="16"/>
        <v>5.6767282257685645</v>
      </c>
      <c r="BG40" s="15">
        <f t="shared" si="16"/>
        <v>5.5710134024603031</v>
      </c>
      <c r="BH40" s="15">
        <f t="shared" si="15"/>
        <v>5.4624893765517619</v>
      </c>
      <c r="BI40" s="15">
        <f t="shared" si="15"/>
        <v>5.3530501710555152</v>
      </c>
      <c r="BJ40" s="15">
        <f t="shared" si="15"/>
        <v>5.2444332138449674</v>
      </c>
      <c r="BK40" s="15">
        <f t="shared" si="15"/>
        <v>5.070273950359045</v>
      </c>
      <c r="BL40" s="15">
        <f t="shared" si="15"/>
        <v>4.9690660055180293</v>
      </c>
      <c r="BM40" s="15">
        <f t="shared" si="15"/>
        <v>4.8725364771481008</v>
      </c>
      <c r="BN40" s="15">
        <f t="shared" si="11"/>
        <v>4.7814325222848666</v>
      </c>
      <c r="BO40" s="15">
        <f t="shared" si="11"/>
        <v>4.6961721695669691</v>
      </c>
      <c r="BP40" s="15">
        <f t="shared" si="11"/>
        <v>4.7186538535138718</v>
      </c>
      <c r="BQ40" s="15">
        <f t="shared" si="11"/>
        <v>4.6432154596687996</v>
      </c>
      <c r="BR40" s="15">
        <f t="shared" si="11"/>
        <v>4.5726560832771774</v>
      </c>
      <c r="BS40" s="15">
        <f t="shared" si="11"/>
        <v>4.5057005101001044</v>
      </c>
      <c r="BT40" s="15">
        <f t="shared" si="11"/>
        <v>4.4405586825121794</v>
      </c>
      <c r="BU40" s="15">
        <f t="shared" si="11"/>
        <v>4.6449278258879101</v>
      </c>
      <c r="BV40" s="15">
        <f t="shared" si="11"/>
        <v>4.5715389480341138</v>
      </c>
      <c r="BW40" s="15">
        <f t="shared" si="11"/>
        <v>4.4907154540920677</v>
      </c>
      <c r="BX40" s="15">
        <f t="shared" si="11"/>
        <v>4.3979913695421056</v>
      </c>
      <c r="BY40" s="15">
        <f t="shared" si="11"/>
        <v>4.2881646284345916</v>
      </c>
      <c r="BZ40" s="15">
        <f t="shared" si="11"/>
        <v>4.3655879571583522</v>
      </c>
      <c r="CA40" s="15">
        <f t="shared" si="11"/>
        <v>4.1945767557394742</v>
      </c>
      <c r="CB40" s="15">
        <f t="shared" si="11"/>
        <v>3.9841628365745838</v>
      </c>
      <c r="CC40" s="15">
        <f t="shared" si="11"/>
        <v>3.7253892959396877</v>
      </c>
      <c r="CD40" s="15"/>
      <c r="CE40" s="15"/>
      <c r="CF40" s="15"/>
      <c r="CG40" s="15"/>
      <c r="CH40" s="15"/>
      <c r="CI40" s="15"/>
      <c r="CJ40" s="15"/>
      <c r="CK40" s="15"/>
      <c r="CL40" s="15"/>
      <c r="CM40" s="15"/>
      <c r="CN40" s="15"/>
      <c r="CO40" s="15"/>
      <c r="CP40" s="15"/>
      <c r="CQ40" s="15"/>
      <c r="CR40" s="15"/>
      <c r="CS40" s="15"/>
      <c r="CT40" s="20">
        <f t="shared" si="6"/>
        <v>100.58396756002939</v>
      </c>
      <c r="CU40" s="15"/>
      <c r="CV40" s="49">
        <f>賃金!R61*$B$3/100</f>
        <v>10.622999794598373</v>
      </c>
      <c r="CW40" s="15">
        <f t="shared" si="7"/>
        <v>10.417021272641943</v>
      </c>
      <c r="CX40" s="15">
        <f t="shared" si="7"/>
        <v>10.17783942701076</v>
      </c>
      <c r="CY40" s="15">
        <f t="shared" si="7"/>
        <v>9.9119808924601127</v>
      </c>
      <c r="CZ40" s="15">
        <f t="shared" si="7"/>
        <v>9.626068919929553</v>
      </c>
      <c r="DA40" s="15">
        <f t="shared" si="7"/>
        <v>9.1211533510284877</v>
      </c>
      <c r="DB40" s="15">
        <f t="shared" si="7"/>
        <v>8.8214582472470084</v>
      </c>
      <c r="DC40" s="15">
        <f t="shared" si="7"/>
        <v>8.5208092545969105</v>
      </c>
      <c r="DD40" s="15">
        <f t="shared" ref="DC40:DN56" si="17">DC39</f>
        <v>8.2247204412648607</v>
      </c>
      <c r="DE40" s="15">
        <f t="shared" si="17"/>
        <v>7.9381297755539801</v>
      </c>
      <c r="DF40" s="15">
        <f t="shared" si="17"/>
        <v>7.5639552570178186</v>
      </c>
      <c r="DG40" s="15">
        <f t="shared" si="17"/>
        <v>7.3115800562194462</v>
      </c>
      <c r="DH40" s="15">
        <f t="shared" si="17"/>
        <v>7.0784612198235344</v>
      </c>
      <c r="DI40" s="15">
        <f t="shared" si="12"/>
        <v>6.8658740615240363</v>
      </c>
      <c r="DJ40" s="15">
        <f t="shared" si="12"/>
        <v>6.6738636853340756</v>
      </c>
      <c r="DK40" s="15">
        <f t="shared" si="12"/>
        <v>6.7193139396373995</v>
      </c>
      <c r="DL40" s="15">
        <f t="shared" si="12"/>
        <v>6.5577637366558914</v>
      </c>
      <c r="DM40" s="15">
        <f t="shared" si="12"/>
        <v>6.4086239340218363</v>
      </c>
      <c r="DN40" s="15">
        <f t="shared" si="12"/>
        <v>6.2654872816966876</v>
      </c>
      <c r="DO40" s="15">
        <f t="shared" si="12"/>
        <v>6.1199910957388104</v>
      </c>
      <c r="DP40" s="15">
        <f t="shared" si="12"/>
        <v>6.3296621073758077</v>
      </c>
      <c r="DQ40" s="15">
        <f t="shared" si="12"/>
        <v>6.1345076192187831</v>
      </c>
      <c r="DR40" s="15">
        <f t="shared" si="12"/>
        <v>5.8963022667124134</v>
      </c>
      <c r="DS40" s="15">
        <f t="shared" si="12"/>
        <v>5.5964103567685832</v>
      </c>
      <c r="DT40" s="15">
        <f t="shared" si="12"/>
        <v>5.2133939149380204</v>
      </c>
      <c r="DU40" s="15">
        <f t="shared" si="12"/>
        <v>4.5269223022538885</v>
      </c>
      <c r="DV40" s="15">
        <f t="shared" si="12"/>
        <v>3.9273593271600542</v>
      </c>
      <c r="DW40" s="15"/>
      <c r="DX40" s="15"/>
      <c r="DY40" s="15"/>
      <c r="DZ40" s="15"/>
      <c r="EA40" s="15"/>
      <c r="EB40" s="15"/>
      <c r="EC40" s="15"/>
      <c r="ED40" s="15"/>
      <c r="EE40" s="15"/>
      <c r="EF40" s="15"/>
      <c r="EN40" s="20">
        <f t="shared" si="8"/>
        <v>138.14226050171558</v>
      </c>
      <c r="EO40" s="29">
        <f t="shared" si="3"/>
        <v>8849.9959376976276</v>
      </c>
      <c r="EQ40" s="13">
        <f t="shared" si="9"/>
        <v>-5616.3702649999996</v>
      </c>
      <c r="ER40" s="20">
        <f t="shared" si="4"/>
        <v>3233.625672697628</v>
      </c>
      <c r="ES40" s="13">
        <f t="shared" si="0"/>
        <v>1640.2972912216937</v>
      </c>
    </row>
    <row r="41" spans="1:149">
      <c r="A41" s="18">
        <v>2053</v>
      </c>
      <c r="C41" s="13">
        <v>50</v>
      </c>
      <c r="D41" s="49">
        <f>賃金!P62*$B$3/100</f>
        <v>5.3936112940271093</v>
      </c>
      <c r="E41" s="15">
        <f t="shared" si="14"/>
        <v>5.4854933888591599</v>
      </c>
      <c r="F41" s="15">
        <f t="shared" si="14"/>
        <v>5.4451569486237021</v>
      </c>
      <c r="G41" s="15">
        <f t="shared" si="14"/>
        <v>5.3945552689561609</v>
      </c>
      <c r="H41" s="15">
        <f t="shared" si="14"/>
        <v>5.3351184109991072</v>
      </c>
      <c r="I41" s="15">
        <f t="shared" si="14"/>
        <v>5.2682108768645071</v>
      </c>
      <c r="J41" s="15">
        <f t="shared" si="14"/>
        <v>5.1617689898874746</v>
      </c>
      <c r="K41" s="15">
        <f t="shared" si="14"/>
        <v>5.084228265213639</v>
      </c>
      <c r="L41" s="15">
        <f t="shared" si="13"/>
        <v>5.0028931118898878</v>
      </c>
      <c r="M41" s="15">
        <f t="shared" si="13"/>
        <v>4.918810603220436</v>
      </c>
      <c r="N41" s="15">
        <f t="shared" si="13"/>
        <v>4.8329386169002131</v>
      </c>
      <c r="O41" s="15">
        <f t="shared" si="13"/>
        <v>4.6834125507067315</v>
      </c>
      <c r="P41" s="15">
        <f t="shared" si="13"/>
        <v>4.5976037047241398</v>
      </c>
      <c r="Q41" s="15">
        <f t="shared" si="13"/>
        <v>4.5122891056357979</v>
      </c>
      <c r="R41" s="15">
        <f t="shared" si="13"/>
        <v>4.4280144250456042</v>
      </c>
      <c r="S41" s="15">
        <f t="shared" si="13"/>
        <v>4.3452135782530936</v>
      </c>
      <c r="T41" s="15">
        <f t="shared" si="13"/>
        <v>4.2624055718904232</v>
      </c>
      <c r="U41" s="15">
        <f t="shared" si="10"/>
        <v>4.1834167009801009</v>
      </c>
      <c r="V41" s="15">
        <f t="shared" si="10"/>
        <v>4.1064845250352002</v>
      </c>
      <c r="W41" s="15">
        <f t="shared" si="10"/>
        <v>4.031548480551856</v>
      </c>
      <c r="X41" s="15">
        <f t="shared" si="10"/>
        <v>3.9584125652969919</v>
      </c>
      <c r="Y41" s="15">
        <f t="shared" si="10"/>
        <v>4.1266476401024628</v>
      </c>
      <c r="Z41" s="15">
        <f t="shared" si="10"/>
        <v>4.0515952411261464</v>
      </c>
      <c r="AA41" s="15">
        <f t="shared" si="10"/>
        <v>3.9769166021219395</v>
      </c>
      <c r="AB41" s="15">
        <f t="shared" si="10"/>
        <v>3.9017780397580206</v>
      </c>
      <c r="AC41" s="15">
        <f t="shared" si="10"/>
        <v>3.8251768778358377</v>
      </c>
      <c r="AD41" s="15">
        <f t="shared" si="10"/>
        <v>4.1192231307511946</v>
      </c>
      <c r="AE41" s="15">
        <f t="shared" si="10"/>
        <v>4.0276930598885174</v>
      </c>
      <c r="AF41" s="15">
        <f t="shared" si="10"/>
        <v>3.930076448877025</v>
      </c>
      <c r="AG41" s="15">
        <f t="shared" si="10"/>
        <v>3.824471961173133</v>
      </c>
      <c r="AH41" s="15">
        <f t="shared" si="10"/>
        <v>3.708764722152424</v>
      </c>
      <c r="AI41" s="15">
        <f t="shared" si="10"/>
        <v>3.1394351669941063</v>
      </c>
      <c r="AJ41" s="15"/>
      <c r="AK41" s="15"/>
      <c r="AL41" s="15"/>
      <c r="AM41" s="15"/>
      <c r="AN41" s="15"/>
      <c r="AO41" s="15"/>
      <c r="AP41" s="15"/>
      <c r="AQ41" s="15"/>
      <c r="AR41" s="15"/>
      <c r="AS41" s="15"/>
      <c r="AT41" s="15"/>
      <c r="AU41" s="15"/>
      <c r="AV41" s="15"/>
      <c r="AW41" s="15"/>
      <c r="AX41" s="15"/>
      <c r="AY41" s="20">
        <f t="shared" si="2"/>
        <v>0</v>
      </c>
      <c r="AZ41" s="15"/>
      <c r="BA41" s="49">
        <f>賃金!Q62*$B$3/100</f>
        <v>5.9940337296892174</v>
      </c>
      <c r="BB41" s="15">
        <f t="shared" si="16"/>
        <v>6.0831843702625532</v>
      </c>
      <c r="BC41" s="15">
        <f t="shared" si="16"/>
        <v>6.0230006519576236</v>
      </c>
      <c r="BD41" s="15">
        <f t="shared" si="16"/>
        <v>5.9494430788246122</v>
      </c>
      <c r="BE41" s="15">
        <f t="shared" si="16"/>
        <v>5.864655292602146</v>
      </c>
      <c r="BF41" s="15">
        <f t="shared" si="16"/>
        <v>5.770801257404786</v>
      </c>
      <c r="BG41" s="15">
        <f t="shared" si="16"/>
        <v>5.6767282257685645</v>
      </c>
      <c r="BH41" s="15">
        <f t="shared" si="15"/>
        <v>5.5710134024603031</v>
      </c>
      <c r="BI41" s="15">
        <f t="shared" si="15"/>
        <v>5.4624893765517619</v>
      </c>
      <c r="BJ41" s="15">
        <f t="shared" si="15"/>
        <v>5.3530501710555152</v>
      </c>
      <c r="BK41" s="15">
        <f t="shared" si="15"/>
        <v>5.2444332138449674</v>
      </c>
      <c r="BL41" s="15">
        <f t="shared" si="15"/>
        <v>5.070273950359045</v>
      </c>
      <c r="BM41" s="15">
        <f t="shared" si="15"/>
        <v>4.9690660055180293</v>
      </c>
      <c r="BN41" s="15">
        <f t="shared" si="11"/>
        <v>4.8725364771481008</v>
      </c>
      <c r="BO41" s="15">
        <f t="shared" si="11"/>
        <v>4.7814325222848666</v>
      </c>
      <c r="BP41" s="15">
        <f t="shared" si="11"/>
        <v>4.6961721695669691</v>
      </c>
      <c r="BQ41" s="15">
        <f t="shared" si="11"/>
        <v>4.7186538535138718</v>
      </c>
      <c r="BR41" s="15">
        <f t="shared" si="11"/>
        <v>4.6432154596687996</v>
      </c>
      <c r="BS41" s="15">
        <f t="shared" si="11"/>
        <v>4.5726560832771774</v>
      </c>
      <c r="BT41" s="15">
        <f t="shared" si="11"/>
        <v>4.5057005101001044</v>
      </c>
      <c r="BU41" s="15">
        <f t="shared" si="11"/>
        <v>4.4405586825121794</v>
      </c>
      <c r="BV41" s="15">
        <f t="shared" si="11"/>
        <v>4.6449278258879101</v>
      </c>
      <c r="BW41" s="15">
        <f t="shared" si="11"/>
        <v>4.5715389480341138</v>
      </c>
      <c r="BX41" s="15">
        <f t="shared" si="11"/>
        <v>4.4907154540920677</v>
      </c>
      <c r="BY41" s="15">
        <f t="shared" si="11"/>
        <v>4.3979913695421056</v>
      </c>
      <c r="BZ41" s="15">
        <f t="shared" si="11"/>
        <v>4.2881646284345916</v>
      </c>
      <c r="CA41" s="15">
        <f t="shared" si="11"/>
        <v>4.3655879571583522</v>
      </c>
      <c r="CB41" s="15">
        <f t="shared" si="11"/>
        <v>4.1945767557394742</v>
      </c>
      <c r="CC41" s="15">
        <f t="shared" si="11"/>
        <v>3.9841628365745838</v>
      </c>
      <c r="CD41" s="15">
        <f t="shared" ref="CD41:CS56" si="18">CC40</f>
        <v>3.7253892959396877</v>
      </c>
      <c r="CE41" s="15"/>
      <c r="CF41" s="15"/>
      <c r="CG41" s="15"/>
      <c r="CH41" s="15"/>
      <c r="CI41" s="15"/>
      <c r="CJ41" s="15"/>
      <c r="CK41" s="15"/>
      <c r="CL41" s="15"/>
      <c r="CM41" s="15"/>
      <c r="CN41" s="15"/>
      <c r="CO41" s="15"/>
      <c r="CP41" s="15"/>
      <c r="CQ41" s="15"/>
      <c r="CR41" s="15"/>
      <c r="CS41" s="15"/>
      <c r="CT41" s="20">
        <f t="shared" si="6"/>
        <v>105.05510807217235</v>
      </c>
      <c r="CU41" s="15"/>
      <c r="CV41" s="49">
        <f>賃金!R62*$B$3/100</f>
        <v>10.553771053688893</v>
      </c>
      <c r="CW41" s="15">
        <f t="shared" ref="CW41:DB56" si="19">CV40</f>
        <v>10.622999794598373</v>
      </c>
      <c r="CX41" s="15">
        <f t="shared" si="19"/>
        <v>10.417021272641943</v>
      </c>
      <c r="CY41" s="15">
        <f t="shared" si="19"/>
        <v>10.17783942701076</v>
      </c>
      <c r="CZ41" s="15">
        <f t="shared" si="19"/>
        <v>9.9119808924601127</v>
      </c>
      <c r="DA41" s="15">
        <f t="shared" si="19"/>
        <v>9.626068919929553</v>
      </c>
      <c r="DB41" s="15">
        <f t="shared" si="19"/>
        <v>9.1211533510284877</v>
      </c>
      <c r="DC41" s="15">
        <f t="shared" si="17"/>
        <v>8.8214582472470084</v>
      </c>
      <c r="DD41" s="15">
        <f t="shared" si="17"/>
        <v>8.5208092545969105</v>
      </c>
      <c r="DE41" s="15">
        <f t="shared" si="17"/>
        <v>8.2247204412648607</v>
      </c>
      <c r="DF41" s="15">
        <f t="shared" si="17"/>
        <v>7.9381297755539801</v>
      </c>
      <c r="DG41" s="15">
        <f t="shared" si="17"/>
        <v>7.5639552570178186</v>
      </c>
      <c r="DH41" s="15">
        <f t="shared" si="17"/>
        <v>7.3115800562194462</v>
      </c>
      <c r="DI41" s="15">
        <f t="shared" si="12"/>
        <v>7.0784612198235344</v>
      </c>
      <c r="DJ41" s="15">
        <f t="shared" si="12"/>
        <v>6.8658740615240363</v>
      </c>
      <c r="DK41" s="15">
        <f t="shared" si="12"/>
        <v>6.6738636853340756</v>
      </c>
      <c r="DL41" s="15">
        <f t="shared" si="12"/>
        <v>6.7193139396373995</v>
      </c>
      <c r="DM41" s="15">
        <f t="shared" si="12"/>
        <v>6.5577637366558914</v>
      </c>
      <c r="DN41" s="15">
        <f t="shared" si="12"/>
        <v>6.4086239340218363</v>
      </c>
      <c r="DO41" s="15">
        <f t="shared" si="12"/>
        <v>6.2654872816966876</v>
      </c>
      <c r="DP41" s="15">
        <f t="shared" si="12"/>
        <v>6.1199910957388104</v>
      </c>
      <c r="DQ41" s="15">
        <f t="shared" si="12"/>
        <v>6.3296621073758077</v>
      </c>
      <c r="DR41" s="15">
        <f t="shared" si="12"/>
        <v>6.1345076192187831</v>
      </c>
      <c r="DS41" s="15">
        <f t="shared" si="12"/>
        <v>5.8963022667124134</v>
      </c>
      <c r="DT41" s="15">
        <f t="shared" si="12"/>
        <v>5.5964103567685832</v>
      </c>
      <c r="DU41" s="15">
        <f t="shared" si="12"/>
        <v>5.2133939149380204</v>
      </c>
      <c r="DV41" s="15">
        <f t="shared" si="12"/>
        <v>4.5269223022538885</v>
      </c>
      <c r="DW41" s="15">
        <f t="shared" si="12"/>
        <v>3.9273593271600542</v>
      </c>
      <c r="DX41" s="15"/>
      <c r="DY41" s="15"/>
      <c r="DZ41" s="15"/>
      <c r="EA41" s="15"/>
      <c r="EB41" s="15"/>
      <c r="EC41" s="15"/>
      <c r="ED41" s="15"/>
      <c r="EE41" s="15"/>
      <c r="EF41" s="15"/>
      <c r="EN41" s="20">
        <f t="shared" si="8"/>
        <v>145.95016535074541</v>
      </c>
      <c r="EO41" s="29">
        <f t="shared" si="3"/>
        <v>9343.6045545948127</v>
      </c>
      <c r="EQ41" s="13">
        <f t="shared" si="9"/>
        <v>-5616.3702649999996</v>
      </c>
      <c r="ER41" s="20">
        <f t="shared" si="4"/>
        <v>3727.2342895948132</v>
      </c>
      <c r="ES41" s="13">
        <f t="shared" si="0"/>
        <v>1849.7408929635683</v>
      </c>
    </row>
    <row r="42" spans="1:149">
      <c r="A42" s="18">
        <v>2054</v>
      </c>
      <c r="C42" s="13">
        <v>51</v>
      </c>
      <c r="D42" s="49">
        <f>賃金!P63*$B$3/100</f>
        <v>5.4085552853062859</v>
      </c>
      <c r="E42" s="15">
        <f t="shared" si="14"/>
        <v>5.3936112940271093</v>
      </c>
      <c r="F42" s="15">
        <f t="shared" si="14"/>
        <v>5.4854933888591599</v>
      </c>
      <c r="G42" s="15">
        <f t="shared" si="14"/>
        <v>5.4451569486237021</v>
      </c>
      <c r="H42" s="15">
        <f t="shared" si="14"/>
        <v>5.3945552689561609</v>
      </c>
      <c r="I42" s="15">
        <f t="shared" si="14"/>
        <v>5.3351184109991072</v>
      </c>
      <c r="J42" s="15">
        <f t="shared" si="14"/>
        <v>5.2682108768645071</v>
      </c>
      <c r="K42" s="15">
        <f t="shared" si="14"/>
        <v>5.1617689898874746</v>
      </c>
      <c r="L42" s="15">
        <f t="shared" si="13"/>
        <v>5.084228265213639</v>
      </c>
      <c r="M42" s="15">
        <f t="shared" si="13"/>
        <v>5.0028931118898878</v>
      </c>
      <c r="N42" s="15">
        <f t="shared" si="13"/>
        <v>4.918810603220436</v>
      </c>
      <c r="O42" s="15">
        <f t="shared" si="13"/>
        <v>4.8329386169002131</v>
      </c>
      <c r="P42" s="15">
        <f t="shared" si="13"/>
        <v>4.6834125507067315</v>
      </c>
      <c r="Q42" s="15">
        <f t="shared" si="13"/>
        <v>4.5976037047241398</v>
      </c>
      <c r="R42" s="15">
        <f t="shared" si="13"/>
        <v>4.5122891056357979</v>
      </c>
      <c r="S42" s="15">
        <f t="shared" si="13"/>
        <v>4.4280144250456042</v>
      </c>
      <c r="T42" s="15">
        <f t="shared" si="13"/>
        <v>4.3452135782530936</v>
      </c>
      <c r="U42" s="15">
        <f t="shared" si="10"/>
        <v>4.2624055718904232</v>
      </c>
      <c r="V42" s="15">
        <f t="shared" si="10"/>
        <v>4.1834167009801009</v>
      </c>
      <c r="W42" s="15">
        <f t="shared" si="10"/>
        <v>4.1064845250352002</v>
      </c>
      <c r="X42" s="15">
        <f t="shared" si="10"/>
        <v>4.031548480551856</v>
      </c>
      <c r="Y42" s="15">
        <f t="shared" si="10"/>
        <v>3.9584125652969919</v>
      </c>
      <c r="Z42" s="15">
        <f t="shared" si="10"/>
        <v>4.1266476401024628</v>
      </c>
      <c r="AA42" s="15">
        <f t="shared" si="10"/>
        <v>4.0515952411261464</v>
      </c>
      <c r="AB42" s="15">
        <f t="shared" si="10"/>
        <v>3.9769166021219395</v>
      </c>
      <c r="AC42" s="15">
        <f t="shared" si="10"/>
        <v>3.9017780397580206</v>
      </c>
      <c r="AD42" s="15">
        <f t="shared" si="10"/>
        <v>3.8251768778358377</v>
      </c>
      <c r="AE42" s="15">
        <f t="shared" si="10"/>
        <v>4.1192231307511946</v>
      </c>
      <c r="AF42" s="15">
        <f t="shared" si="10"/>
        <v>4.0276930598885174</v>
      </c>
      <c r="AG42" s="15">
        <f t="shared" si="10"/>
        <v>3.930076448877025</v>
      </c>
      <c r="AH42" s="15">
        <f t="shared" si="10"/>
        <v>3.824471961173133</v>
      </c>
      <c r="AI42" s="15">
        <f t="shared" si="10"/>
        <v>3.708764722152424</v>
      </c>
      <c r="AJ42" s="15">
        <f t="shared" si="10"/>
        <v>3.1394351669941063</v>
      </c>
      <c r="AK42" s="15"/>
      <c r="AL42" s="15"/>
      <c r="AM42" s="15"/>
      <c r="AN42" s="15"/>
      <c r="AO42" s="15"/>
      <c r="AP42" s="15"/>
      <c r="AQ42" s="15"/>
      <c r="AR42" s="15"/>
      <c r="AS42" s="15"/>
      <c r="AT42" s="15"/>
      <c r="AU42" s="15"/>
      <c r="AV42" s="15"/>
      <c r="AW42" s="15"/>
      <c r="AX42" s="15"/>
      <c r="AY42" s="20">
        <f t="shared" si="2"/>
        <v>0</v>
      </c>
      <c r="AZ42" s="15"/>
      <c r="BA42" s="49">
        <f>賃金!Q63*$B$3/100</f>
        <v>6.0207012353652036</v>
      </c>
      <c r="BB42" s="15">
        <f t="shared" si="16"/>
        <v>5.9940337296892174</v>
      </c>
      <c r="BC42" s="15">
        <f t="shared" si="16"/>
        <v>6.0831843702625532</v>
      </c>
      <c r="BD42" s="15">
        <f t="shared" si="16"/>
        <v>6.0230006519576236</v>
      </c>
      <c r="BE42" s="15">
        <f t="shared" si="16"/>
        <v>5.9494430788246122</v>
      </c>
      <c r="BF42" s="15">
        <f t="shared" si="16"/>
        <v>5.864655292602146</v>
      </c>
      <c r="BG42" s="15">
        <f t="shared" si="16"/>
        <v>5.770801257404786</v>
      </c>
      <c r="BH42" s="15">
        <f t="shared" si="15"/>
        <v>5.6767282257685645</v>
      </c>
      <c r="BI42" s="15">
        <f t="shared" si="15"/>
        <v>5.5710134024603031</v>
      </c>
      <c r="BJ42" s="15">
        <f t="shared" si="15"/>
        <v>5.4624893765517619</v>
      </c>
      <c r="BK42" s="15">
        <f t="shared" si="15"/>
        <v>5.3530501710555152</v>
      </c>
      <c r="BL42" s="15">
        <f t="shared" si="15"/>
        <v>5.2444332138449674</v>
      </c>
      <c r="BM42" s="15">
        <f t="shared" si="15"/>
        <v>5.070273950359045</v>
      </c>
      <c r="BN42" s="15">
        <f t="shared" si="11"/>
        <v>4.9690660055180293</v>
      </c>
      <c r="BO42" s="15">
        <f t="shared" si="11"/>
        <v>4.8725364771481008</v>
      </c>
      <c r="BP42" s="15">
        <f t="shared" si="11"/>
        <v>4.7814325222848666</v>
      </c>
      <c r="BQ42" s="15">
        <f t="shared" si="11"/>
        <v>4.6961721695669691</v>
      </c>
      <c r="BR42" s="15">
        <f t="shared" si="11"/>
        <v>4.7186538535138718</v>
      </c>
      <c r="BS42" s="15">
        <f t="shared" si="11"/>
        <v>4.6432154596687996</v>
      </c>
      <c r="BT42" s="15">
        <f t="shared" si="11"/>
        <v>4.5726560832771774</v>
      </c>
      <c r="BU42" s="15">
        <f t="shared" si="11"/>
        <v>4.5057005101001044</v>
      </c>
      <c r="BV42" s="15">
        <f t="shared" si="11"/>
        <v>4.4405586825121794</v>
      </c>
      <c r="BW42" s="15">
        <f t="shared" si="11"/>
        <v>4.6449278258879101</v>
      </c>
      <c r="BX42" s="15">
        <f t="shared" si="11"/>
        <v>4.5715389480341138</v>
      </c>
      <c r="BY42" s="15">
        <f t="shared" si="11"/>
        <v>4.4907154540920677</v>
      </c>
      <c r="BZ42" s="15">
        <f t="shared" si="11"/>
        <v>4.3979913695421056</v>
      </c>
      <c r="CA42" s="15">
        <f t="shared" si="11"/>
        <v>4.2881646284345916</v>
      </c>
      <c r="CB42" s="15">
        <f t="shared" si="11"/>
        <v>4.3655879571583522</v>
      </c>
      <c r="CC42" s="15">
        <f t="shared" si="11"/>
        <v>4.1945767557394742</v>
      </c>
      <c r="CD42" s="15">
        <f t="shared" si="18"/>
        <v>3.9841628365745838</v>
      </c>
      <c r="CE42" s="15">
        <f t="shared" si="18"/>
        <v>3.7253892959396877</v>
      </c>
      <c r="CF42" s="15"/>
      <c r="CG42" s="15"/>
      <c r="CH42" s="15"/>
      <c r="CI42" s="15"/>
      <c r="CJ42" s="15"/>
      <c r="CK42" s="15"/>
      <c r="CL42" s="15"/>
      <c r="CM42" s="15"/>
      <c r="CN42" s="15"/>
      <c r="CO42" s="15"/>
      <c r="CP42" s="15"/>
      <c r="CQ42" s="15"/>
      <c r="CR42" s="15"/>
      <c r="CS42" s="15"/>
      <c r="CT42" s="20">
        <f t="shared" si="6"/>
        <v>109.46072286349393</v>
      </c>
      <c r="CU42" s="15"/>
      <c r="CV42" s="49">
        <f>賃金!R63*$B$3/100</f>
        <v>10.672190374142337</v>
      </c>
      <c r="CW42" s="15">
        <f t="shared" si="19"/>
        <v>10.553771053688893</v>
      </c>
      <c r="CX42" s="15">
        <f t="shared" si="19"/>
        <v>10.622999794598373</v>
      </c>
      <c r="CY42" s="15">
        <f t="shared" si="19"/>
        <v>10.417021272641943</v>
      </c>
      <c r="CZ42" s="15">
        <f t="shared" si="19"/>
        <v>10.17783942701076</v>
      </c>
      <c r="DA42" s="15">
        <f t="shared" si="19"/>
        <v>9.9119808924601127</v>
      </c>
      <c r="DB42" s="15">
        <f t="shared" si="19"/>
        <v>9.626068919929553</v>
      </c>
      <c r="DC42" s="15">
        <f t="shared" si="17"/>
        <v>9.1211533510284877</v>
      </c>
      <c r="DD42" s="15">
        <f t="shared" si="17"/>
        <v>8.8214582472470084</v>
      </c>
      <c r="DE42" s="15">
        <f t="shared" si="17"/>
        <v>8.5208092545969105</v>
      </c>
      <c r="DF42" s="15">
        <f t="shared" si="17"/>
        <v>8.2247204412648607</v>
      </c>
      <c r="DG42" s="15">
        <f t="shared" si="17"/>
        <v>7.9381297755539801</v>
      </c>
      <c r="DH42" s="15">
        <f t="shared" si="17"/>
        <v>7.5639552570178186</v>
      </c>
      <c r="DI42" s="15">
        <f t="shared" si="12"/>
        <v>7.3115800562194462</v>
      </c>
      <c r="DJ42" s="15">
        <f t="shared" si="12"/>
        <v>7.0784612198235344</v>
      </c>
      <c r="DK42" s="15">
        <f t="shared" si="12"/>
        <v>6.8658740615240363</v>
      </c>
      <c r="DL42" s="15">
        <f t="shared" si="12"/>
        <v>6.6738636853340756</v>
      </c>
      <c r="DM42" s="15">
        <f t="shared" si="12"/>
        <v>6.7193139396373995</v>
      </c>
      <c r="DN42" s="15">
        <f t="shared" si="12"/>
        <v>6.5577637366558914</v>
      </c>
      <c r="DO42" s="15">
        <f t="shared" si="12"/>
        <v>6.4086239340218363</v>
      </c>
      <c r="DP42" s="15">
        <f t="shared" si="12"/>
        <v>6.2654872816966876</v>
      </c>
      <c r="DQ42" s="15">
        <f t="shared" si="12"/>
        <v>6.1199910957388104</v>
      </c>
      <c r="DR42" s="15">
        <f t="shared" si="12"/>
        <v>6.3296621073758077</v>
      </c>
      <c r="DS42" s="15">
        <f t="shared" si="12"/>
        <v>6.1345076192187831</v>
      </c>
      <c r="DT42" s="15">
        <f t="shared" si="12"/>
        <v>5.8963022667124134</v>
      </c>
      <c r="DU42" s="15">
        <f t="shared" si="12"/>
        <v>5.5964103567685832</v>
      </c>
      <c r="DV42" s="15">
        <f t="shared" si="12"/>
        <v>5.2133939149380204</v>
      </c>
      <c r="DW42" s="15">
        <f t="shared" si="12"/>
        <v>4.5269223022538885</v>
      </c>
      <c r="DX42" s="15">
        <f t="shared" si="12"/>
        <v>3.9273593271600542</v>
      </c>
      <c r="DY42" s="15"/>
      <c r="DZ42" s="15"/>
      <c r="EA42" s="15"/>
      <c r="EB42" s="15"/>
      <c r="EC42" s="15"/>
      <c r="ED42" s="15"/>
      <c r="EE42" s="15"/>
      <c r="EF42" s="15"/>
      <c r="EN42" s="20">
        <f t="shared" si="8"/>
        <v>153.70718707520675</v>
      </c>
      <c r="EO42" s="29">
        <f t="shared" si="3"/>
        <v>9833.7985568969198</v>
      </c>
      <c r="EQ42" s="13">
        <f t="shared" si="9"/>
        <v>-5616.3702649999996</v>
      </c>
      <c r="ER42" s="20">
        <f t="shared" si="4"/>
        <v>4217.4282918969202</v>
      </c>
      <c r="ES42" s="13">
        <f t="shared" si="0"/>
        <v>2047.6856812863757</v>
      </c>
    </row>
    <row r="43" spans="1:149">
      <c r="A43" s="18">
        <v>2055</v>
      </c>
      <c r="C43" s="13">
        <v>52</v>
      </c>
      <c r="D43" s="49">
        <f>賃金!P64*$B$3/100</f>
        <v>5.4089244441858577</v>
      </c>
      <c r="E43" s="15">
        <f t="shared" si="14"/>
        <v>5.4085552853062859</v>
      </c>
      <c r="F43" s="15">
        <f t="shared" si="14"/>
        <v>5.3936112940271093</v>
      </c>
      <c r="G43" s="15">
        <f t="shared" si="14"/>
        <v>5.4854933888591599</v>
      </c>
      <c r="H43" s="15">
        <f t="shared" si="14"/>
        <v>5.4451569486237021</v>
      </c>
      <c r="I43" s="15">
        <f t="shared" si="14"/>
        <v>5.3945552689561609</v>
      </c>
      <c r="J43" s="15">
        <f t="shared" si="14"/>
        <v>5.3351184109991072</v>
      </c>
      <c r="K43" s="15">
        <f t="shared" si="14"/>
        <v>5.2682108768645071</v>
      </c>
      <c r="L43" s="15">
        <f t="shared" si="13"/>
        <v>5.1617689898874746</v>
      </c>
      <c r="M43" s="15">
        <f t="shared" si="13"/>
        <v>5.084228265213639</v>
      </c>
      <c r="N43" s="15">
        <f t="shared" si="13"/>
        <v>5.0028931118898878</v>
      </c>
      <c r="O43" s="15">
        <f t="shared" si="13"/>
        <v>4.918810603220436</v>
      </c>
      <c r="P43" s="15">
        <f t="shared" si="13"/>
        <v>4.8329386169002131</v>
      </c>
      <c r="Q43" s="15">
        <f t="shared" si="13"/>
        <v>4.6834125507067315</v>
      </c>
      <c r="R43" s="15">
        <f t="shared" si="13"/>
        <v>4.5976037047241398</v>
      </c>
      <c r="S43" s="15">
        <f t="shared" si="13"/>
        <v>4.5122891056357979</v>
      </c>
      <c r="T43" s="15">
        <f t="shared" si="13"/>
        <v>4.4280144250456042</v>
      </c>
      <c r="U43" s="15">
        <f t="shared" si="10"/>
        <v>4.3452135782530936</v>
      </c>
      <c r="V43" s="15">
        <f t="shared" si="10"/>
        <v>4.2624055718904232</v>
      </c>
      <c r="W43" s="15">
        <f t="shared" si="10"/>
        <v>4.1834167009801009</v>
      </c>
      <c r="X43" s="15">
        <f t="shared" si="10"/>
        <v>4.1064845250352002</v>
      </c>
      <c r="Y43" s="15">
        <f t="shared" si="10"/>
        <v>4.031548480551856</v>
      </c>
      <c r="Z43" s="15">
        <f t="shared" si="10"/>
        <v>3.9584125652969919</v>
      </c>
      <c r="AA43" s="15">
        <f t="shared" si="10"/>
        <v>4.1266476401024628</v>
      </c>
      <c r="AB43" s="15">
        <f t="shared" si="10"/>
        <v>4.0515952411261464</v>
      </c>
      <c r="AC43" s="15">
        <f t="shared" si="10"/>
        <v>3.9769166021219395</v>
      </c>
      <c r="AD43" s="15">
        <f t="shared" si="10"/>
        <v>3.9017780397580206</v>
      </c>
      <c r="AE43" s="15">
        <f t="shared" si="10"/>
        <v>3.8251768778358377</v>
      </c>
      <c r="AF43" s="15">
        <f t="shared" si="10"/>
        <v>4.1192231307511946</v>
      </c>
      <c r="AG43" s="15">
        <f t="shared" si="10"/>
        <v>4.0276930598885174</v>
      </c>
      <c r="AH43" s="15">
        <f t="shared" si="10"/>
        <v>3.930076448877025</v>
      </c>
      <c r="AI43" s="15">
        <f t="shared" si="10"/>
        <v>3.824471961173133</v>
      </c>
      <c r="AJ43" s="15">
        <f t="shared" si="10"/>
        <v>3.708764722152424</v>
      </c>
      <c r="AK43" s="15">
        <f t="shared" ref="AK43:AS56" si="20">AJ42</f>
        <v>3.1394351669941063</v>
      </c>
      <c r="AL43" s="15"/>
      <c r="AM43" s="15"/>
      <c r="AN43" s="15"/>
      <c r="AO43" s="15"/>
      <c r="AP43" s="15"/>
      <c r="AQ43" s="15"/>
      <c r="AR43" s="15"/>
      <c r="AS43" s="15"/>
      <c r="AT43" s="15"/>
      <c r="AU43" s="15"/>
      <c r="AV43" s="15"/>
      <c r="AW43" s="15"/>
      <c r="AX43" s="15"/>
      <c r="AY43" s="20">
        <f t="shared" si="2"/>
        <v>0</v>
      </c>
      <c r="AZ43" s="15"/>
      <c r="BA43" s="49">
        <f>賃金!Q64*$B$3/100</f>
        <v>6.0284616375997588</v>
      </c>
      <c r="BB43" s="15">
        <f t="shared" si="16"/>
        <v>6.0207012353652036</v>
      </c>
      <c r="BC43" s="15">
        <f t="shared" si="16"/>
        <v>5.9940337296892174</v>
      </c>
      <c r="BD43" s="15">
        <f t="shared" si="16"/>
        <v>6.0831843702625532</v>
      </c>
      <c r="BE43" s="15">
        <f t="shared" si="16"/>
        <v>6.0230006519576236</v>
      </c>
      <c r="BF43" s="15">
        <f t="shared" si="16"/>
        <v>5.9494430788246122</v>
      </c>
      <c r="BG43" s="15">
        <f t="shared" si="16"/>
        <v>5.864655292602146</v>
      </c>
      <c r="BH43" s="15">
        <f t="shared" si="15"/>
        <v>5.770801257404786</v>
      </c>
      <c r="BI43" s="15">
        <f t="shared" si="15"/>
        <v>5.6767282257685645</v>
      </c>
      <c r="BJ43" s="15">
        <f t="shared" si="15"/>
        <v>5.5710134024603031</v>
      </c>
      <c r="BK43" s="15">
        <f t="shared" si="15"/>
        <v>5.4624893765517619</v>
      </c>
      <c r="BL43" s="15">
        <f t="shared" si="15"/>
        <v>5.3530501710555152</v>
      </c>
      <c r="BM43" s="15">
        <f t="shared" si="15"/>
        <v>5.2444332138449674</v>
      </c>
      <c r="BN43" s="15">
        <f t="shared" si="11"/>
        <v>5.070273950359045</v>
      </c>
      <c r="BO43" s="15">
        <f t="shared" si="11"/>
        <v>4.9690660055180293</v>
      </c>
      <c r="BP43" s="15">
        <f t="shared" si="11"/>
        <v>4.8725364771481008</v>
      </c>
      <c r="BQ43" s="15">
        <f t="shared" si="11"/>
        <v>4.7814325222848666</v>
      </c>
      <c r="BR43" s="15">
        <f t="shared" si="11"/>
        <v>4.6961721695669691</v>
      </c>
      <c r="BS43" s="15">
        <f t="shared" si="11"/>
        <v>4.7186538535138718</v>
      </c>
      <c r="BT43" s="15">
        <f t="shared" si="11"/>
        <v>4.6432154596687996</v>
      </c>
      <c r="BU43" s="15">
        <f t="shared" si="11"/>
        <v>4.5726560832771774</v>
      </c>
      <c r="BV43" s="15">
        <f t="shared" si="11"/>
        <v>4.5057005101001044</v>
      </c>
      <c r="BW43" s="15">
        <f t="shared" si="11"/>
        <v>4.4405586825121794</v>
      </c>
      <c r="BX43" s="15">
        <f t="shared" si="11"/>
        <v>4.6449278258879101</v>
      </c>
      <c r="BY43" s="15">
        <f t="shared" si="11"/>
        <v>4.5715389480341138</v>
      </c>
      <c r="BZ43" s="15">
        <f t="shared" si="11"/>
        <v>4.4907154540920677</v>
      </c>
      <c r="CA43" s="15">
        <f t="shared" si="11"/>
        <v>4.3979913695421056</v>
      </c>
      <c r="CB43" s="15">
        <f t="shared" si="11"/>
        <v>4.2881646284345916</v>
      </c>
      <c r="CC43" s="15">
        <f t="shared" si="11"/>
        <v>4.3655879571583522</v>
      </c>
      <c r="CD43" s="15">
        <f t="shared" si="18"/>
        <v>4.1945767557394742</v>
      </c>
      <c r="CE43" s="15">
        <f t="shared" si="18"/>
        <v>3.9841628365745838</v>
      </c>
      <c r="CF43" s="15">
        <f t="shared" si="18"/>
        <v>3.7253892959396877</v>
      </c>
      <c r="CG43" s="15"/>
      <c r="CH43" s="15"/>
      <c r="CI43" s="15"/>
      <c r="CJ43" s="15"/>
      <c r="CK43" s="15"/>
      <c r="CL43" s="15"/>
      <c r="CM43" s="15"/>
      <c r="CN43" s="15"/>
      <c r="CO43" s="15"/>
      <c r="CP43" s="15"/>
      <c r="CQ43" s="15"/>
      <c r="CR43" s="15"/>
      <c r="CS43" s="15"/>
      <c r="CT43" s="20">
        <f t="shared" si="6"/>
        <v>113.88593827148735</v>
      </c>
      <c r="CU43" s="15"/>
      <c r="CV43" s="49">
        <f>賃金!R64*$B$3/100</f>
        <v>10.740888056971729</v>
      </c>
      <c r="CW43" s="15">
        <f t="shared" si="19"/>
        <v>10.672190374142337</v>
      </c>
      <c r="CX43" s="15">
        <f t="shared" si="19"/>
        <v>10.553771053688893</v>
      </c>
      <c r="CY43" s="15">
        <f t="shared" si="19"/>
        <v>10.622999794598373</v>
      </c>
      <c r="CZ43" s="15">
        <f t="shared" si="19"/>
        <v>10.417021272641943</v>
      </c>
      <c r="DA43" s="15">
        <f t="shared" si="19"/>
        <v>10.17783942701076</v>
      </c>
      <c r="DB43" s="15">
        <f t="shared" si="19"/>
        <v>9.9119808924601127</v>
      </c>
      <c r="DC43" s="15">
        <f t="shared" si="17"/>
        <v>9.626068919929553</v>
      </c>
      <c r="DD43" s="15">
        <f t="shared" si="17"/>
        <v>9.1211533510284877</v>
      </c>
      <c r="DE43" s="15">
        <f t="shared" si="17"/>
        <v>8.8214582472470084</v>
      </c>
      <c r="DF43" s="15">
        <f t="shared" si="17"/>
        <v>8.5208092545969105</v>
      </c>
      <c r="DG43" s="15">
        <f t="shared" si="17"/>
        <v>8.2247204412648607</v>
      </c>
      <c r="DH43" s="15">
        <f t="shared" si="17"/>
        <v>7.9381297755539801</v>
      </c>
      <c r="DI43" s="15">
        <f t="shared" si="12"/>
        <v>7.5639552570178186</v>
      </c>
      <c r="DJ43" s="15">
        <f t="shared" si="12"/>
        <v>7.3115800562194462</v>
      </c>
      <c r="DK43" s="15">
        <f t="shared" si="12"/>
        <v>7.0784612198235344</v>
      </c>
      <c r="DL43" s="15">
        <f t="shared" si="12"/>
        <v>6.8658740615240363</v>
      </c>
      <c r="DM43" s="15">
        <f t="shared" si="12"/>
        <v>6.6738636853340756</v>
      </c>
      <c r="DN43" s="15">
        <f t="shared" si="12"/>
        <v>6.7193139396373995</v>
      </c>
      <c r="DO43" s="15">
        <f t="shared" si="12"/>
        <v>6.5577637366558914</v>
      </c>
      <c r="DP43" s="15">
        <f t="shared" si="12"/>
        <v>6.4086239340218363</v>
      </c>
      <c r="DQ43" s="15">
        <f t="shared" si="12"/>
        <v>6.2654872816966876</v>
      </c>
      <c r="DR43" s="15">
        <f t="shared" si="12"/>
        <v>6.1199910957388104</v>
      </c>
      <c r="DS43" s="15">
        <f t="shared" si="12"/>
        <v>6.3296621073758077</v>
      </c>
      <c r="DT43" s="15">
        <f t="shared" si="12"/>
        <v>6.1345076192187831</v>
      </c>
      <c r="DU43" s="15">
        <f t="shared" si="12"/>
        <v>5.8963022667124134</v>
      </c>
      <c r="DV43" s="15">
        <f t="shared" si="12"/>
        <v>5.5964103567685832</v>
      </c>
      <c r="DW43" s="15">
        <f t="shared" si="12"/>
        <v>5.2133939149380204</v>
      </c>
      <c r="DX43" s="15">
        <f t="shared" si="12"/>
        <v>4.5269223022538885</v>
      </c>
      <c r="DY43" s="15">
        <f t="shared" ref="DY43:EL56" si="21">DX42</f>
        <v>3.9273593271600542</v>
      </c>
      <c r="DZ43" s="15"/>
      <c r="EA43" s="15"/>
      <c r="EB43" s="15"/>
      <c r="EC43" s="15"/>
      <c r="ED43" s="15"/>
      <c r="EE43" s="15"/>
      <c r="EF43" s="15"/>
      <c r="EN43" s="20">
        <f t="shared" si="8"/>
        <v>161.55124700020136</v>
      </c>
      <c r="EO43" s="29">
        <f t="shared" si="3"/>
        <v>10329.3306225453</v>
      </c>
      <c r="EQ43" s="13">
        <f t="shared" si="9"/>
        <v>-5616.3702649999996</v>
      </c>
      <c r="ER43" s="20">
        <f t="shared" si="4"/>
        <v>4712.9603575453002</v>
      </c>
      <c r="ES43" s="13">
        <f t="shared" si="0"/>
        <v>2238.7250279239838</v>
      </c>
    </row>
    <row r="44" spans="1:149">
      <c r="A44" s="18">
        <v>2056</v>
      </c>
      <c r="C44" s="13">
        <v>53</v>
      </c>
      <c r="D44" s="49">
        <f>賃金!P65*$B$3/100</f>
        <v>5.393110812031523</v>
      </c>
      <c r="E44" s="15">
        <f t="shared" si="14"/>
        <v>5.4089244441858577</v>
      </c>
      <c r="F44" s="15">
        <f t="shared" si="14"/>
        <v>5.4085552853062859</v>
      </c>
      <c r="G44" s="15">
        <f t="shared" si="14"/>
        <v>5.3936112940271093</v>
      </c>
      <c r="H44" s="15">
        <f t="shared" si="14"/>
        <v>5.4854933888591599</v>
      </c>
      <c r="I44" s="15">
        <f t="shared" si="14"/>
        <v>5.4451569486237021</v>
      </c>
      <c r="J44" s="15">
        <f t="shared" si="14"/>
        <v>5.3945552689561609</v>
      </c>
      <c r="K44" s="15">
        <f t="shared" si="14"/>
        <v>5.3351184109991072</v>
      </c>
      <c r="L44" s="15">
        <f t="shared" si="13"/>
        <v>5.2682108768645071</v>
      </c>
      <c r="M44" s="15">
        <f t="shared" si="13"/>
        <v>5.1617689898874746</v>
      </c>
      <c r="N44" s="15">
        <f t="shared" si="13"/>
        <v>5.084228265213639</v>
      </c>
      <c r="O44" s="15">
        <f t="shared" si="13"/>
        <v>5.0028931118898878</v>
      </c>
      <c r="P44" s="15">
        <f t="shared" si="13"/>
        <v>4.918810603220436</v>
      </c>
      <c r="Q44" s="15">
        <f t="shared" si="13"/>
        <v>4.8329386169002131</v>
      </c>
      <c r="R44" s="15">
        <f t="shared" si="13"/>
        <v>4.6834125507067315</v>
      </c>
      <c r="S44" s="15">
        <f t="shared" si="13"/>
        <v>4.5976037047241398</v>
      </c>
      <c r="T44" s="15">
        <f t="shared" si="13"/>
        <v>4.5122891056357979</v>
      </c>
      <c r="U44" s="15">
        <f t="shared" si="10"/>
        <v>4.4280144250456042</v>
      </c>
      <c r="V44" s="15">
        <f t="shared" si="10"/>
        <v>4.3452135782530936</v>
      </c>
      <c r="W44" s="15">
        <f t="shared" si="10"/>
        <v>4.2624055718904232</v>
      </c>
      <c r="X44" s="15">
        <f t="shared" si="10"/>
        <v>4.1834167009801009</v>
      </c>
      <c r="Y44" s="15">
        <f t="shared" si="10"/>
        <v>4.1064845250352002</v>
      </c>
      <c r="Z44" s="15">
        <f t="shared" si="10"/>
        <v>4.031548480551856</v>
      </c>
      <c r="AA44" s="15">
        <f t="shared" si="10"/>
        <v>3.9584125652969919</v>
      </c>
      <c r="AB44" s="15">
        <f t="shared" si="10"/>
        <v>4.1266476401024628</v>
      </c>
      <c r="AC44" s="15">
        <f t="shared" si="10"/>
        <v>4.0515952411261464</v>
      </c>
      <c r="AD44" s="15">
        <f t="shared" si="10"/>
        <v>3.9769166021219395</v>
      </c>
      <c r="AE44" s="15">
        <f t="shared" si="10"/>
        <v>3.9017780397580206</v>
      </c>
      <c r="AF44" s="15">
        <f t="shared" si="10"/>
        <v>3.8251768778358377</v>
      </c>
      <c r="AG44" s="15">
        <f t="shared" si="10"/>
        <v>4.1192231307511946</v>
      </c>
      <c r="AH44" s="15">
        <f t="shared" si="10"/>
        <v>4.0276930598885174</v>
      </c>
      <c r="AI44" s="15">
        <f t="shared" si="10"/>
        <v>3.930076448877025</v>
      </c>
      <c r="AJ44" s="15">
        <f t="shared" si="10"/>
        <v>3.824471961173133</v>
      </c>
      <c r="AK44" s="15">
        <f t="shared" si="20"/>
        <v>3.708764722152424</v>
      </c>
      <c r="AL44" s="15">
        <f t="shared" si="20"/>
        <v>3.1394351669941063</v>
      </c>
      <c r="AM44" s="15"/>
      <c r="AN44" s="15"/>
      <c r="AO44" s="15"/>
      <c r="AP44" s="15"/>
      <c r="AQ44" s="15"/>
      <c r="AR44" s="15"/>
      <c r="AS44" s="15"/>
      <c r="AT44" s="15"/>
      <c r="AU44" s="15"/>
      <c r="AV44" s="15"/>
      <c r="AW44" s="15"/>
      <c r="AX44" s="15"/>
      <c r="AY44" s="20">
        <f t="shared" si="2"/>
        <v>0</v>
      </c>
      <c r="AZ44" s="15"/>
      <c r="BA44" s="49">
        <f>賃金!Q65*$B$3/100</f>
        <v>6.0156433826144893</v>
      </c>
      <c r="BB44" s="15">
        <f t="shared" si="16"/>
        <v>6.0284616375997588</v>
      </c>
      <c r="BC44" s="15">
        <f t="shared" si="16"/>
        <v>6.0207012353652036</v>
      </c>
      <c r="BD44" s="15">
        <f t="shared" si="16"/>
        <v>5.9940337296892174</v>
      </c>
      <c r="BE44" s="15">
        <f t="shared" si="16"/>
        <v>6.0831843702625532</v>
      </c>
      <c r="BF44" s="15">
        <f t="shared" si="16"/>
        <v>6.0230006519576236</v>
      </c>
      <c r="BG44" s="15">
        <f t="shared" si="16"/>
        <v>5.9494430788246122</v>
      </c>
      <c r="BH44" s="15">
        <f t="shared" si="15"/>
        <v>5.864655292602146</v>
      </c>
      <c r="BI44" s="15">
        <f t="shared" si="15"/>
        <v>5.770801257404786</v>
      </c>
      <c r="BJ44" s="15">
        <f t="shared" si="15"/>
        <v>5.6767282257685645</v>
      </c>
      <c r="BK44" s="15">
        <f t="shared" si="15"/>
        <v>5.5710134024603031</v>
      </c>
      <c r="BL44" s="15">
        <f t="shared" si="15"/>
        <v>5.4624893765517619</v>
      </c>
      <c r="BM44" s="15">
        <f t="shared" si="15"/>
        <v>5.3530501710555152</v>
      </c>
      <c r="BN44" s="15">
        <f t="shared" si="11"/>
        <v>5.2444332138449674</v>
      </c>
      <c r="BO44" s="15">
        <f t="shared" si="11"/>
        <v>5.070273950359045</v>
      </c>
      <c r="BP44" s="15">
        <f t="shared" si="11"/>
        <v>4.9690660055180293</v>
      </c>
      <c r="BQ44" s="15">
        <f t="shared" si="11"/>
        <v>4.8725364771481008</v>
      </c>
      <c r="BR44" s="15">
        <f t="shared" si="11"/>
        <v>4.7814325222848666</v>
      </c>
      <c r="BS44" s="15">
        <f t="shared" si="11"/>
        <v>4.6961721695669691</v>
      </c>
      <c r="BT44" s="15">
        <f t="shared" si="11"/>
        <v>4.7186538535138718</v>
      </c>
      <c r="BU44" s="15">
        <f t="shared" si="11"/>
        <v>4.6432154596687996</v>
      </c>
      <c r="BV44" s="15">
        <f t="shared" si="11"/>
        <v>4.5726560832771774</v>
      </c>
      <c r="BW44" s="15">
        <f t="shared" si="11"/>
        <v>4.5057005101001044</v>
      </c>
      <c r="BX44" s="15">
        <f t="shared" si="11"/>
        <v>4.4405586825121794</v>
      </c>
      <c r="BY44" s="15">
        <f t="shared" si="11"/>
        <v>4.6449278258879101</v>
      </c>
      <c r="BZ44" s="15">
        <f t="shared" si="11"/>
        <v>4.5715389480341138</v>
      </c>
      <c r="CA44" s="15">
        <f t="shared" si="11"/>
        <v>4.4907154540920677</v>
      </c>
      <c r="CB44" s="15">
        <f t="shared" si="11"/>
        <v>4.3979913695421056</v>
      </c>
      <c r="CC44" s="15">
        <f t="shared" si="11"/>
        <v>4.2881646284345916</v>
      </c>
      <c r="CD44" s="15">
        <f t="shared" si="18"/>
        <v>4.3655879571583522</v>
      </c>
      <c r="CE44" s="15">
        <f t="shared" si="18"/>
        <v>4.1945767557394742</v>
      </c>
      <c r="CF44" s="15">
        <f t="shared" si="18"/>
        <v>3.9841628365745838</v>
      </c>
      <c r="CG44" s="15">
        <f t="shared" si="18"/>
        <v>3.7253892959396877</v>
      </c>
      <c r="CH44" s="15"/>
      <c r="CI44" s="15"/>
      <c r="CJ44" s="15"/>
      <c r="CK44" s="15"/>
      <c r="CL44" s="15"/>
      <c r="CM44" s="15"/>
      <c r="CN44" s="15"/>
      <c r="CO44" s="15"/>
      <c r="CP44" s="15"/>
      <c r="CQ44" s="15"/>
      <c r="CR44" s="15"/>
      <c r="CS44" s="15"/>
      <c r="CT44" s="20">
        <f t="shared" si="6"/>
        <v>118.31685757512315</v>
      </c>
      <c r="CU44" s="15"/>
      <c r="CV44" s="49">
        <f>賃金!R65*$B$3/100</f>
        <v>10.755199507973936</v>
      </c>
      <c r="CW44" s="15">
        <f t="shared" si="19"/>
        <v>10.740888056971729</v>
      </c>
      <c r="CX44" s="15">
        <f t="shared" si="19"/>
        <v>10.672190374142337</v>
      </c>
      <c r="CY44" s="15">
        <f t="shared" si="19"/>
        <v>10.553771053688893</v>
      </c>
      <c r="CZ44" s="15">
        <f t="shared" si="19"/>
        <v>10.622999794598373</v>
      </c>
      <c r="DA44" s="15">
        <f t="shared" si="19"/>
        <v>10.417021272641943</v>
      </c>
      <c r="DB44" s="15">
        <f t="shared" si="19"/>
        <v>10.17783942701076</v>
      </c>
      <c r="DC44" s="15">
        <f t="shared" si="17"/>
        <v>9.9119808924601127</v>
      </c>
      <c r="DD44" s="15">
        <f t="shared" si="17"/>
        <v>9.626068919929553</v>
      </c>
      <c r="DE44" s="15">
        <f t="shared" si="17"/>
        <v>9.1211533510284877</v>
      </c>
      <c r="DF44" s="15">
        <f t="shared" si="17"/>
        <v>8.8214582472470084</v>
      </c>
      <c r="DG44" s="15">
        <f t="shared" si="17"/>
        <v>8.5208092545969105</v>
      </c>
      <c r="DH44" s="15">
        <f t="shared" si="17"/>
        <v>8.2247204412648607</v>
      </c>
      <c r="DI44" s="15">
        <f t="shared" si="12"/>
        <v>7.9381297755539801</v>
      </c>
      <c r="DJ44" s="15">
        <f t="shared" si="12"/>
        <v>7.5639552570178186</v>
      </c>
      <c r="DK44" s="15">
        <f t="shared" si="12"/>
        <v>7.3115800562194462</v>
      </c>
      <c r="DL44" s="15">
        <f t="shared" si="12"/>
        <v>7.0784612198235344</v>
      </c>
      <c r="DM44" s="15">
        <f t="shared" si="12"/>
        <v>6.8658740615240363</v>
      </c>
      <c r="DN44" s="15">
        <f t="shared" si="12"/>
        <v>6.6738636853340756</v>
      </c>
      <c r="DO44" s="15">
        <f t="shared" si="12"/>
        <v>6.7193139396373995</v>
      </c>
      <c r="DP44" s="15">
        <f t="shared" si="12"/>
        <v>6.5577637366558914</v>
      </c>
      <c r="DQ44" s="15">
        <f t="shared" si="12"/>
        <v>6.4086239340218363</v>
      </c>
      <c r="DR44" s="15">
        <f t="shared" si="12"/>
        <v>6.2654872816966876</v>
      </c>
      <c r="DS44" s="15">
        <f t="shared" si="12"/>
        <v>6.1199910957388104</v>
      </c>
      <c r="DT44" s="15">
        <f t="shared" si="12"/>
        <v>6.3296621073758077</v>
      </c>
      <c r="DU44" s="15">
        <f t="shared" si="12"/>
        <v>6.1345076192187831</v>
      </c>
      <c r="DV44" s="15">
        <f t="shared" si="12"/>
        <v>5.8963022667124134</v>
      </c>
      <c r="DW44" s="15">
        <f t="shared" si="12"/>
        <v>5.5964103567685832</v>
      </c>
      <c r="DX44" s="15">
        <f t="shared" si="12"/>
        <v>5.2133939149380204</v>
      </c>
      <c r="DY44" s="15">
        <f t="shared" si="21"/>
        <v>4.5269223022538885</v>
      </c>
      <c r="DZ44" s="15">
        <f t="shared" si="21"/>
        <v>3.9273593271600542</v>
      </c>
      <c r="EA44" s="15"/>
      <c r="EB44" s="15"/>
      <c r="EC44" s="15"/>
      <c r="ED44" s="15"/>
      <c r="EE44" s="15"/>
      <c r="EF44" s="15"/>
      <c r="EN44" s="20">
        <f t="shared" si="8"/>
        <v>169.44579972207558</v>
      </c>
      <c r="EO44" s="29">
        <f t="shared" si="3"/>
        <v>10827.928608513803</v>
      </c>
      <c r="EQ44" s="13">
        <f t="shared" si="9"/>
        <v>-5616.3702649999996</v>
      </c>
      <c r="ER44" s="20">
        <f t="shared" si="4"/>
        <v>5211.5583435138033</v>
      </c>
      <c r="ES44" s="13">
        <f t="shared" si="0"/>
        <v>2421.9543504990097</v>
      </c>
    </row>
    <row r="45" spans="1:149">
      <c r="A45" s="18">
        <v>2057</v>
      </c>
      <c r="C45" s="13">
        <v>54</v>
      </c>
      <c r="D45" s="49">
        <f>賃金!P66*$B$3/100</f>
        <v>5.3594659874415473</v>
      </c>
      <c r="E45" s="15">
        <f t="shared" si="14"/>
        <v>5.393110812031523</v>
      </c>
      <c r="F45" s="15">
        <f t="shared" si="14"/>
        <v>5.4089244441858577</v>
      </c>
      <c r="G45" s="15">
        <f t="shared" si="14"/>
        <v>5.4085552853062859</v>
      </c>
      <c r="H45" s="15">
        <f t="shared" si="14"/>
        <v>5.3936112940271093</v>
      </c>
      <c r="I45" s="15">
        <f t="shared" si="14"/>
        <v>5.4854933888591599</v>
      </c>
      <c r="J45" s="15">
        <f t="shared" si="14"/>
        <v>5.4451569486237021</v>
      </c>
      <c r="K45" s="15">
        <f t="shared" si="14"/>
        <v>5.3945552689561609</v>
      </c>
      <c r="L45" s="15">
        <f t="shared" si="13"/>
        <v>5.3351184109991072</v>
      </c>
      <c r="M45" s="15">
        <f t="shared" si="13"/>
        <v>5.2682108768645071</v>
      </c>
      <c r="N45" s="15">
        <f t="shared" si="13"/>
        <v>5.1617689898874746</v>
      </c>
      <c r="O45" s="15">
        <f t="shared" si="13"/>
        <v>5.084228265213639</v>
      </c>
      <c r="P45" s="15">
        <f t="shared" si="13"/>
        <v>5.0028931118898878</v>
      </c>
      <c r="Q45" s="15">
        <f t="shared" si="13"/>
        <v>4.918810603220436</v>
      </c>
      <c r="R45" s="15">
        <f t="shared" si="13"/>
        <v>4.8329386169002131</v>
      </c>
      <c r="S45" s="15">
        <f t="shared" si="13"/>
        <v>4.6834125507067315</v>
      </c>
      <c r="T45" s="15">
        <f t="shared" si="13"/>
        <v>4.5976037047241398</v>
      </c>
      <c r="U45" s="15">
        <f t="shared" si="10"/>
        <v>4.5122891056357979</v>
      </c>
      <c r="V45" s="15">
        <f t="shared" si="10"/>
        <v>4.4280144250456042</v>
      </c>
      <c r="W45" s="15">
        <f t="shared" si="10"/>
        <v>4.3452135782530936</v>
      </c>
      <c r="X45" s="15">
        <f t="shared" si="10"/>
        <v>4.2624055718904232</v>
      </c>
      <c r="Y45" s="15">
        <f t="shared" si="10"/>
        <v>4.1834167009801009</v>
      </c>
      <c r="Z45" s="15">
        <f t="shared" si="10"/>
        <v>4.1064845250352002</v>
      </c>
      <c r="AA45" s="15">
        <f t="shared" si="10"/>
        <v>4.031548480551856</v>
      </c>
      <c r="AB45" s="15">
        <f t="shared" si="10"/>
        <v>3.9584125652969919</v>
      </c>
      <c r="AC45" s="15">
        <f t="shared" si="10"/>
        <v>4.1266476401024628</v>
      </c>
      <c r="AD45" s="15">
        <f t="shared" si="10"/>
        <v>4.0515952411261464</v>
      </c>
      <c r="AE45" s="15">
        <f t="shared" si="10"/>
        <v>3.9769166021219395</v>
      </c>
      <c r="AF45" s="15">
        <f t="shared" si="10"/>
        <v>3.9017780397580206</v>
      </c>
      <c r="AG45" s="15">
        <f t="shared" si="10"/>
        <v>3.8251768778358377</v>
      </c>
      <c r="AH45" s="15">
        <f t="shared" si="10"/>
        <v>4.1192231307511946</v>
      </c>
      <c r="AI45" s="15">
        <f t="shared" si="10"/>
        <v>4.0276930598885174</v>
      </c>
      <c r="AJ45" s="15">
        <f t="shared" si="10"/>
        <v>3.930076448877025</v>
      </c>
      <c r="AK45" s="15">
        <f t="shared" si="20"/>
        <v>3.824471961173133</v>
      </c>
      <c r="AL45" s="15">
        <f t="shared" si="20"/>
        <v>3.708764722152424</v>
      </c>
      <c r="AM45" s="15">
        <f t="shared" si="20"/>
        <v>3.1394351669941063</v>
      </c>
      <c r="AN45" s="15"/>
      <c r="AO45" s="15"/>
      <c r="AP45" s="15"/>
      <c r="AQ45" s="15"/>
      <c r="AR45" s="15"/>
      <c r="AS45" s="15"/>
      <c r="AT45" s="15"/>
      <c r="AU45" s="15"/>
      <c r="AV45" s="15"/>
      <c r="AW45" s="15"/>
      <c r="AX45" s="15"/>
      <c r="AY45" s="20">
        <f t="shared" si="2"/>
        <v>0</v>
      </c>
      <c r="AZ45" s="15"/>
      <c r="BA45" s="49">
        <f>賃金!Q66*$B$3/100</f>
        <v>5.9807676668064254</v>
      </c>
      <c r="BB45" s="15">
        <f t="shared" si="16"/>
        <v>6.0156433826144893</v>
      </c>
      <c r="BC45" s="15">
        <f t="shared" si="16"/>
        <v>6.0284616375997588</v>
      </c>
      <c r="BD45" s="15">
        <f t="shared" si="16"/>
        <v>6.0207012353652036</v>
      </c>
      <c r="BE45" s="15">
        <f t="shared" si="16"/>
        <v>5.9940337296892174</v>
      </c>
      <c r="BF45" s="15">
        <f t="shared" si="16"/>
        <v>6.0831843702625532</v>
      </c>
      <c r="BG45" s="15">
        <f t="shared" si="16"/>
        <v>6.0230006519576236</v>
      </c>
      <c r="BH45" s="15">
        <f t="shared" si="15"/>
        <v>5.9494430788246122</v>
      </c>
      <c r="BI45" s="15">
        <f t="shared" si="15"/>
        <v>5.864655292602146</v>
      </c>
      <c r="BJ45" s="15">
        <f t="shared" si="15"/>
        <v>5.770801257404786</v>
      </c>
      <c r="BK45" s="15">
        <f t="shared" si="15"/>
        <v>5.6767282257685645</v>
      </c>
      <c r="BL45" s="15">
        <f t="shared" si="15"/>
        <v>5.5710134024603031</v>
      </c>
      <c r="BM45" s="15">
        <f t="shared" si="15"/>
        <v>5.4624893765517619</v>
      </c>
      <c r="BN45" s="15">
        <f t="shared" si="11"/>
        <v>5.3530501710555152</v>
      </c>
      <c r="BO45" s="15">
        <f t="shared" si="11"/>
        <v>5.2444332138449674</v>
      </c>
      <c r="BP45" s="15">
        <f t="shared" si="11"/>
        <v>5.070273950359045</v>
      </c>
      <c r="BQ45" s="15">
        <f t="shared" si="11"/>
        <v>4.9690660055180293</v>
      </c>
      <c r="BR45" s="15">
        <f t="shared" si="11"/>
        <v>4.8725364771481008</v>
      </c>
      <c r="BS45" s="15">
        <f t="shared" si="11"/>
        <v>4.7814325222848666</v>
      </c>
      <c r="BT45" s="15">
        <f t="shared" si="11"/>
        <v>4.6961721695669691</v>
      </c>
      <c r="BU45" s="15">
        <f t="shared" si="11"/>
        <v>4.7186538535138718</v>
      </c>
      <c r="BV45" s="15">
        <f t="shared" si="11"/>
        <v>4.6432154596687996</v>
      </c>
      <c r="BW45" s="15">
        <f t="shared" si="11"/>
        <v>4.5726560832771774</v>
      </c>
      <c r="BX45" s="15">
        <f t="shared" si="11"/>
        <v>4.5057005101001044</v>
      </c>
      <c r="BY45" s="15">
        <f t="shared" si="11"/>
        <v>4.4405586825121794</v>
      </c>
      <c r="BZ45" s="15">
        <f t="shared" si="11"/>
        <v>4.6449278258879101</v>
      </c>
      <c r="CA45" s="15">
        <f t="shared" si="11"/>
        <v>4.5715389480341138</v>
      </c>
      <c r="CB45" s="15">
        <f t="shared" si="11"/>
        <v>4.4907154540920677</v>
      </c>
      <c r="CC45" s="15">
        <f t="shared" si="11"/>
        <v>4.3979913695421056</v>
      </c>
      <c r="CD45" s="15">
        <f t="shared" si="18"/>
        <v>4.2881646284345916</v>
      </c>
      <c r="CE45" s="15">
        <f t="shared" si="18"/>
        <v>4.3655879571583522</v>
      </c>
      <c r="CF45" s="15">
        <f t="shared" si="18"/>
        <v>4.1945767557394742</v>
      </c>
      <c r="CG45" s="15">
        <f t="shared" si="18"/>
        <v>3.9841628365745838</v>
      </c>
      <c r="CH45" s="15">
        <f t="shared" si="18"/>
        <v>3.7253892959396877</v>
      </c>
      <c r="CI45" s="15"/>
      <c r="CJ45" s="15"/>
      <c r="CK45" s="15"/>
      <c r="CL45" s="15"/>
      <c r="CM45" s="15"/>
      <c r="CN45" s="15"/>
      <c r="CO45" s="15"/>
      <c r="CP45" s="15"/>
      <c r="CQ45" s="15"/>
      <c r="CR45" s="15"/>
      <c r="CS45" s="15"/>
      <c r="CT45" s="20">
        <f t="shared" si="6"/>
        <v>122.73835546134484</v>
      </c>
      <c r="CU45" s="15"/>
      <c r="CV45" s="49">
        <f>賃金!R66*$B$3/100</f>
        <v>10.711225356105379</v>
      </c>
      <c r="CW45" s="15">
        <f t="shared" si="19"/>
        <v>10.755199507973936</v>
      </c>
      <c r="CX45" s="15">
        <f t="shared" si="19"/>
        <v>10.740888056971729</v>
      </c>
      <c r="CY45" s="15">
        <f t="shared" si="19"/>
        <v>10.672190374142337</v>
      </c>
      <c r="CZ45" s="15">
        <f t="shared" si="19"/>
        <v>10.553771053688893</v>
      </c>
      <c r="DA45" s="15">
        <f t="shared" si="19"/>
        <v>10.622999794598373</v>
      </c>
      <c r="DB45" s="15">
        <f t="shared" si="19"/>
        <v>10.417021272641943</v>
      </c>
      <c r="DC45" s="15">
        <f t="shared" si="17"/>
        <v>10.17783942701076</v>
      </c>
      <c r="DD45" s="15">
        <f t="shared" si="17"/>
        <v>9.9119808924601127</v>
      </c>
      <c r="DE45" s="15">
        <f t="shared" si="17"/>
        <v>9.626068919929553</v>
      </c>
      <c r="DF45" s="15">
        <f t="shared" si="17"/>
        <v>9.1211533510284877</v>
      </c>
      <c r="DG45" s="15">
        <f t="shared" si="17"/>
        <v>8.8214582472470084</v>
      </c>
      <c r="DH45" s="15">
        <f t="shared" si="17"/>
        <v>8.5208092545969105</v>
      </c>
      <c r="DI45" s="15">
        <f t="shared" si="12"/>
        <v>8.2247204412648607</v>
      </c>
      <c r="DJ45" s="15">
        <f t="shared" si="12"/>
        <v>7.9381297755539801</v>
      </c>
      <c r="DK45" s="15">
        <f t="shared" si="12"/>
        <v>7.5639552570178186</v>
      </c>
      <c r="DL45" s="15">
        <f t="shared" si="12"/>
        <v>7.3115800562194462</v>
      </c>
      <c r="DM45" s="15">
        <f t="shared" si="12"/>
        <v>7.0784612198235344</v>
      </c>
      <c r="DN45" s="15">
        <f t="shared" si="12"/>
        <v>6.8658740615240363</v>
      </c>
      <c r="DO45" s="15">
        <f t="shared" si="12"/>
        <v>6.6738636853340756</v>
      </c>
      <c r="DP45" s="15">
        <f t="shared" si="12"/>
        <v>6.7193139396373995</v>
      </c>
      <c r="DQ45" s="15">
        <f t="shared" si="12"/>
        <v>6.5577637366558914</v>
      </c>
      <c r="DR45" s="15">
        <f t="shared" si="12"/>
        <v>6.4086239340218363</v>
      </c>
      <c r="DS45" s="15">
        <f t="shared" si="12"/>
        <v>6.2654872816966876</v>
      </c>
      <c r="DT45" s="15">
        <f t="shared" si="12"/>
        <v>6.1199910957388104</v>
      </c>
      <c r="DU45" s="15">
        <f t="shared" si="12"/>
        <v>6.3296621073758077</v>
      </c>
      <c r="DV45" s="15">
        <f t="shared" si="12"/>
        <v>6.1345076192187831</v>
      </c>
      <c r="DW45" s="15">
        <f t="shared" si="12"/>
        <v>5.8963022667124134</v>
      </c>
      <c r="DX45" s="15">
        <f t="shared" si="12"/>
        <v>5.5964103567685832</v>
      </c>
      <c r="DY45" s="15">
        <f t="shared" si="21"/>
        <v>5.2133939149380204</v>
      </c>
      <c r="DZ45" s="15">
        <f t="shared" si="21"/>
        <v>4.5269223022538885</v>
      </c>
      <c r="EA45" s="15">
        <f t="shared" si="21"/>
        <v>3.9273593271600542</v>
      </c>
      <c r="EB45" s="15"/>
      <c r="EC45" s="15"/>
      <c r="ED45" s="15"/>
      <c r="EE45" s="15"/>
      <c r="EF45" s="15"/>
      <c r="EN45" s="20">
        <f t="shared" si="8"/>
        <v>177.3508713604364</v>
      </c>
      <c r="EO45" s="29">
        <f t="shared" si="3"/>
        <v>11327.107620952811</v>
      </c>
      <c r="EQ45" s="13">
        <f t="shared" si="9"/>
        <v>-5616.3702649999996</v>
      </c>
      <c r="ER45" s="20">
        <f t="shared" si="4"/>
        <v>5710.7373559528114</v>
      </c>
      <c r="ES45" s="13">
        <f t="shared" si="0"/>
        <v>2596.4616799788319</v>
      </c>
    </row>
    <row r="46" spans="1:149">
      <c r="A46" s="18">
        <v>2058</v>
      </c>
      <c r="C46" s="13">
        <v>55</v>
      </c>
      <c r="D46" s="49">
        <f>賃金!P67*$B$3/100</f>
        <v>4.9873594951507387</v>
      </c>
      <c r="E46" s="15">
        <f t="shared" si="14"/>
        <v>5.3594659874415473</v>
      </c>
      <c r="F46" s="15">
        <f t="shared" si="14"/>
        <v>5.393110812031523</v>
      </c>
      <c r="G46" s="15">
        <f t="shared" si="14"/>
        <v>5.4089244441858577</v>
      </c>
      <c r="H46" s="15">
        <f t="shared" si="14"/>
        <v>5.4085552853062859</v>
      </c>
      <c r="I46" s="15">
        <f t="shared" si="14"/>
        <v>5.3936112940271093</v>
      </c>
      <c r="J46" s="15">
        <f t="shared" si="14"/>
        <v>5.4854933888591599</v>
      </c>
      <c r="K46" s="15">
        <f t="shared" si="14"/>
        <v>5.4451569486237021</v>
      </c>
      <c r="L46" s="15">
        <f t="shared" si="13"/>
        <v>5.3945552689561609</v>
      </c>
      <c r="M46" s="15">
        <f t="shared" si="13"/>
        <v>5.3351184109991072</v>
      </c>
      <c r="N46" s="15">
        <f t="shared" si="13"/>
        <v>5.2682108768645071</v>
      </c>
      <c r="O46" s="15">
        <f t="shared" si="13"/>
        <v>5.1617689898874746</v>
      </c>
      <c r="P46" s="15">
        <f t="shared" si="13"/>
        <v>5.084228265213639</v>
      </c>
      <c r="Q46" s="15">
        <f t="shared" si="13"/>
        <v>5.0028931118898878</v>
      </c>
      <c r="R46" s="15">
        <f t="shared" si="13"/>
        <v>4.918810603220436</v>
      </c>
      <c r="S46" s="15">
        <f t="shared" si="13"/>
        <v>4.8329386169002131</v>
      </c>
      <c r="T46" s="15">
        <f t="shared" si="13"/>
        <v>4.6834125507067315</v>
      </c>
      <c r="U46" s="15">
        <f t="shared" si="10"/>
        <v>4.5976037047241398</v>
      </c>
      <c r="V46" s="15">
        <f t="shared" si="10"/>
        <v>4.5122891056357979</v>
      </c>
      <c r="W46" s="15">
        <f t="shared" si="10"/>
        <v>4.4280144250456042</v>
      </c>
      <c r="X46" s="15">
        <f t="shared" si="10"/>
        <v>4.3452135782530936</v>
      </c>
      <c r="Y46" s="15">
        <f t="shared" si="10"/>
        <v>4.2624055718904232</v>
      </c>
      <c r="Z46" s="15">
        <f t="shared" si="10"/>
        <v>4.1834167009801009</v>
      </c>
      <c r="AA46" s="15">
        <f t="shared" si="10"/>
        <v>4.1064845250352002</v>
      </c>
      <c r="AB46" s="15">
        <f t="shared" si="10"/>
        <v>4.031548480551856</v>
      </c>
      <c r="AC46" s="15">
        <f t="shared" si="10"/>
        <v>3.9584125652969919</v>
      </c>
      <c r="AD46" s="15">
        <f t="shared" si="10"/>
        <v>4.1266476401024628</v>
      </c>
      <c r="AE46" s="15">
        <f t="shared" si="10"/>
        <v>4.0515952411261464</v>
      </c>
      <c r="AF46" s="15">
        <f t="shared" si="10"/>
        <v>3.9769166021219395</v>
      </c>
      <c r="AG46" s="15">
        <f t="shared" si="10"/>
        <v>3.9017780397580206</v>
      </c>
      <c r="AH46" s="15">
        <f t="shared" si="10"/>
        <v>3.8251768778358377</v>
      </c>
      <c r="AI46" s="15">
        <f t="shared" si="10"/>
        <v>4.1192231307511946</v>
      </c>
      <c r="AJ46" s="15">
        <f t="shared" si="10"/>
        <v>4.0276930598885174</v>
      </c>
      <c r="AK46" s="15">
        <f t="shared" si="20"/>
        <v>3.930076448877025</v>
      </c>
      <c r="AL46" s="15">
        <f t="shared" si="20"/>
        <v>3.824471961173133</v>
      </c>
      <c r="AM46" s="15">
        <f t="shared" si="20"/>
        <v>3.708764722152424</v>
      </c>
      <c r="AN46" s="15">
        <f t="shared" si="20"/>
        <v>3.1394351669941063</v>
      </c>
      <c r="AO46" s="15"/>
      <c r="AP46" s="15"/>
      <c r="AQ46" s="15"/>
      <c r="AR46" s="15"/>
      <c r="AS46" s="15"/>
      <c r="AT46" s="15"/>
      <c r="AU46" s="15"/>
      <c r="AV46" s="15"/>
      <c r="AW46" s="15"/>
      <c r="AX46" s="15"/>
      <c r="AY46" s="20">
        <f t="shared" si="2"/>
        <v>0</v>
      </c>
      <c r="AZ46" s="15"/>
      <c r="BA46" s="49">
        <f>賃金!Q67*$B$3/100</f>
        <v>5.449616986244191</v>
      </c>
      <c r="BB46" s="15">
        <f t="shared" si="16"/>
        <v>5.9807676668064254</v>
      </c>
      <c r="BC46" s="15">
        <f t="shared" si="16"/>
        <v>6.0156433826144893</v>
      </c>
      <c r="BD46" s="15">
        <f t="shared" si="16"/>
        <v>6.0284616375997588</v>
      </c>
      <c r="BE46" s="15">
        <f t="shared" si="16"/>
        <v>6.0207012353652036</v>
      </c>
      <c r="BF46" s="15">
        <f t="shared" si="16"/>
        <v>5.9940337296892174</v>
      </c>
      <c r="BG46" s="15">
        <f t="shared" si="16"/>
        <v>6.0831843702625532</v>
      </c>
      <c r="BH46" s="15">
        <f t="shared" si="15"/>
        <v>6.0230006519576236</v>
      </c>
      <c r="BI46" s="15">
        <f t="shared" si="15"/>
        <v>5.9494430788246122</v>
      </c>
      <c r="BJ46" s="15">
        <f t="shared" si="15"/>
        <v>5.864655292602146</v>
      </c>
      <c r="BK46" s="15">
        <f t="shared" si="15"/>
        <v>5.770801257404786</v>
      </c>
      <c r="BL46" s="15">
        <f t="shared" si="15"/>
        <v>5.6767282257685645</v>
      </c>
      <c r="BM46" s="15">
        <f t="shared" si="15"/>
        <v>5.5710134024603031</v>
      </c>
      <c r="BN46" s="15">
        <f t="shared" si="11"/>
        <v>5.4624893765517619</v>
      </c>
      <c r="BO46" s="15">
        <f t="shared" si="11"/>
        <v>5.3530501710555152</v>
      </c>
      <c r="BP46" s="15">
        <f t="shared" si="11"/>
        <v>5.2444332138449674</v>
      </c>
      <c r="BQ46" s="15">
        <f t="shared" si="11"/>
        <v>5.070273950359045</v>
      </c>
      <c r="BR46" s="15">
        <f t="shared" si="11"/>
        <v>4.9690660055180293</v>
      </c>
      <c r="BS46" s="15">
        <f t="shared" si="11"/>
        <v>4.8725364771481008</v>
      </c>
      <c r="BT46" s="15">
        <f t="shared" si="11"/>
        <v>4.7814325222848666</v>
      </c>
      <c r="BU46" s="15">
        <f t="shared" si="11"/>
        <v>4.6961721695669691</v>
      </c>
      <c r="BV46" s="15">
        <f t="shared" si="11"/>
        <v>4.7186538535138718</v>
      </c>
      <c r="BW46" s="15">
        <f t="shared" si="11"/>
        <v>4.6432154596687996</v>
      </c>
      <c r="BX46" s="15">
        <f t="shared" si="11"/>
        <v>4.5726560832771774</v>
      </c>
      <c r="BY46" s="15">
        <f t="shared" si="11"/>
        <v>4.5057005101001044</v>
      </c>
      <c r="BZ46" s="15">
        <f t="shared" si="11"/>
        <v>4.4405586825121794</v>
      </c>
      <c r="CA46" s="15">
        <f t="shared" si="11"/>
        <v>4.6449278258879101</v>
      </c>
      <c r="CB46" s="15">
        <f t="shared" si="11"/>
        <v>4.5715389480341138</v>
      </c>
      <c r="CC46" s="15">
        <f t="shared" si="11"/>
        <v>4.4907154540920677</v>
      </c>
      <c r="CD46" s="15">
        <f t="shared" si="18"/>
        <v>4.3979913695421056</v>
      </c>
      <c r="CE46" s="15">
        <f t="shared" si="18"/>
        <v>4.2881646284345916</v>
      </c>
      <c r="CF46" s="15">
        <f t="shared" si="18"/>
        <v>4.3655879571583522</v>
      </c>
      <c r="CG46" s="15">
        <f t="shared" si="18"/>
        <v>4.1945767557394742</v>
      </c>
      <c r="CH46" s="15">
        <f t="shared" si="18"/>
        <v>3.9841628365745838</v>
      </c>
      <c r="CI46" s="15">
        <f t="shared" si="18"/>
        <v>3.7253892959396877</v>
      </c>
      <c r="CJ46" s="15"/>
      <c r="CK46" s="15"/>
      <c r="CL46" s="15"/>
      <c r="CM46" s="15"/>
      <c r="CN46" s="15"/>
      <c r="CO46" s="15"/>
      <c r="CP46" s="15"/>
      <c r="CQ46" s="15"/>
      <c r="CR46" s="15"/>
      <c r="CS46" s="15"/>
      <c r="CT46" s="20">
        <f t="shared" si="6"/>
        <v>127.13421969644756</v>
      </c>
      <c r="CU46" s="15"/>
      <c r="CV46" s="49">
        <f>賃金!R67*$B$3/100</f>
        <v>10.217888539148644</v>
      </c>
      <c r="CW46" s="15">
        <f t="shared" si="19"/>
        <v>10.711225356105379</v>
      </c>
      <c r="CX46" s="15">
        <f t="shared" si="19"/>
        <v>10.755199507973936</v>
      </c>
      <c r="CY46" s="15">
        <f t="shared" si="19"/>
        <v>10.740888056971729</v>
      </c>
      <c r="CZ46" s="15">
        <f t="shared" si="19"/>
        <v>10.672190374142337</v>
      </c>
      <c r="DA46" s="15">
        <f t="shared" si="19"/>
        <v>10.553771053688893</v>
      </c>
      <c r="DB46" s="15">
        <f t="shared" si="19"/>
        <v>10.622999794598373</v>
      </c>
      <c r="DC46" s="15">
        <f t="shared" si="17"/>
        <v>10.417021272641943</v>
      </c>
      <c r="DD46" s="15">
        <f t="shared" si="17"/>
        <v>10.17783942701076</v>
      </c>
      <c r="DE46" s="15">
        <f t="shared" si="17"/>
        <v>9.9119808924601127</v>
      </c>
      <c r="DF46" s="15">
        <f t="shared" si="17"/>
        <v>9.626068919929553</v>
      </c>
      <c r="DG46" s="15">
        <f t="shared" si="17"/>
        <v>9.1211533510284877</v>
      </c>
      <c r="DH46" s="15">
        <f t="shared" si="17"/>
        <v>8.8214582472470084</v>
      </c>
      <c r="DI46" s="15">
        <f t="shared" si="12"/>
        <v>8.5208092545969105</v>
      </c>
      <c r="DJ46" s="15">
        <f t="shared" si="12"/>
        <v>8.2247204412648607</v>
      </c>
      <c r="DK46" s="15">
        <f t="shared" si="12"/>
        <v>7.9381297755539801</v>
      </c>
      <c r="DL46" s="15">
        <f t="shared" si="12"/>
        <v>7.5639552570178186</v>
      </c>
      <c r="DM46" s="15">
        <f t="shared" si="12"/>
        <v>7.3115800562194462</v>
      </c>
      <c r="DN46" s="15">
        <f t="shared" si="12"/>
        <v>7.0784612198235344</v>
      </c>
      <c r="DO46" s="15">
        <f t="shared" si="12"/>
        <v>6.8658740615240363</v>
      </c>
      <c r="DP46" s="15">
        <f t="shared" si="12"/>
        <v>6.6738636853340756</v>
      </c>
      <c r="DQ46" s="15">
        <f t="shared" si="12"/>
        <v>6.7193139396373995</v>
      </c>
      <c r="DR46" s="15">
        <f t="shared" si="12"/>
        <v>6.5577637366558914</v>
      </c>
      <c r="DS46" s="15">
        <f t="shared" si="12"/>
        <v>6.4086239340218363</v>
      </c>
      <c r="DT46" s="15">
        <f t="shared" si="12"/>
        <v>6.2654872816966876</v>
      </c>
      <c r="DU46" s="15">
        <f t="shared" si="12"/>
        <v>6.1199910957388104</v>
      </c>
      <c r="DV46" s="15">
        <f t="shared" si="12"/>
        <v>6.3296621073758077</v>
      </c>
      <c r="DW46" s="15">
        <f t="shared" si="12"/>
        <v>6.1345076192187831</v>
      </c>
      <c r="DX46" s="15">
        <f t="shared" si="12"/>
        <v>5.8963022667124134</v>
      </c>
      <c r="DY46" s="15">
        <f t="shared" si="21"/>
        <v>5.5964103567685832</v>
      </c>
      <c r="DZ46" s="15">
        <f t="shared" si="21"/>
        <v>5.2133939149380204</v>
      </c>
      <c r="EA46" s="15">
        <f t="shared" si="21"/>
        <v>4.5269223022538885</v>
      </c>
      <c r="EB46" s="15">
        <f t="shared" si="21"/>
        <v>3.9273593271600542</v>
      </c>
      <c r="EC46" s="15"/>
      <c r="ED46" s="15"/>
      <c r="EE46" s="15"/>
      <c r="EF46" s="15"/>
      <c r="EN46" s="20">
        <f t="shared" si="8"/>
        <v>185.22362199717386</v>
      </c>
      <c r="EO46" s="29">
        <f t="shared" si="3"/>
        <v>11824.204591261408</v>
      </c>
      <c r="EQ46" s="13">
        <f t="shared" si="9"/>
        <v>-5616.3702649999996</v>
      </c>
      <c r="ER46" s="20">
        <f t="shared" si="4"/>
        <v>6207.8343262614089</v>
      </c>
      <c r="ES46" s="13">
        <f t="shared" si="0"/>
        <v>2761.3485579136013</v>
      </c>
    </row>
    <row r="47" spans="1:149">
      <c r="A47" s="18">
        <v>2059</v>
      </c>
      <c r="C47" s="13">
        <v>56</v>
      </c>
      <c r="D47" s="49">
        <f>賃金!P68*$B$3/100</f>
        <v>4.9174403876608688</v>
      </c>
      <c r="E47" s="15">
        <f t="shared" si="14"/>
        <v>4.9873594951507387</v>
      </c>
      <c r="F47" s="15">
        <f t="shared" si="14"/>
        <v>5.3594659874415473</v>
      </c>
      <c r="G47" s="15">
        <f t="shared" si="14"/>
        <v>5.393110812031523</v>
      </c>
      <c r="H47" s="15">
        <f t="shared" si="14"/>
        <v>5.4089244441858577</v>
      </c>
      <c r="I47" s="15">
        <f t="shared" si="14"/>
        <v>5.4085552853062859</v>
      </c>
      <c r="J47" s="15">
        <f t="shared" si="14"/>
        <v>5.3936112940271093</v>
      </c>
      <c r="K47" s="15">
        <f t="shared" si="14"/>
        <v>5.4854933888591599</v>
      </c>
      <c r="L47" s="15">
        <f t="shared" si="13"/>
        <v>5.4451569486237021</v>
      </c>
      <c r="M47" s="15">
        <f t="shared" si="13"/>
        <v>5.3945552689561609</v>
      </c>
      <c r="N47" s="15">
        <f t="shared" si="13"/>
        <v>5.3351184109991072</v>
      </c>
      <c r="O47" s="15">
        <f t="shared" si="13"/>
        <v>5.2682108768645071</v>
      </c>
      <c r="P47" s="15">
        <f t="shared" si="13"/>
        <v>5.1617689898874746</v>
      </c>
      <c r="Q47" s="15">
        <f t="shared" si="13"/>
        <v>5.084228265213639</v>
      </c>
      <c r="R47" s="15">
        <f t="shared" si="13"/>
        <v>5.0028931118898878</v>
      </c>
      <c r="S47" s="15">
        <f t="shared" si="13"/>
        <v>4.918810603220436</v>
      </c>
      <c r="T47" s="15">
        <f t="shared" si="13"/>
        <v>4.8329386169002131</v>
      </c>
      <c r="U47" s="15">
        <f t="shared" si="10"/>
        <v>4.6834125507067315</v>
      </c>
      <c r="V47" s="15">
        <f t="shared" si="10"/>
        <v>4.5976037047241398</v>
      </c>
      <c r="W47" s="15">
        <f t="shared" si="10"/>
        <v>4.5122891056357979</v>
      </c>
      <c r="X47" s="15">
        <f t="shared" si="10"/>
        <v>4.4280144250456042</v>
      </c>
      <c r="Y47" s="15">
        <f t="shared" si="10"/>
        <v>4.3452135782530936</v>
      </c>
      <c r="Z47" s="15">
        <f t="shared" si="10"/>
        <v>4.2624055718904232</v>
      </c>
      <c r="AA47" s="15">
        <f t="shared" si="10"/>
        <v>4.1834167009801009</v>
      </c>
      <c r="AB47" s="15">
        <f t="shared" si="10"/>
        <v>4.1064845250352002</v>
      </c>
      <c r="AC47" s="15">
        <f t="shared" si="10"/>
        <v>4.031548480551856</v>
      </c>
      <c r="AD47" s="15">
        <f t="shared" si="10"/>
        <v>3.9584125652969919</v>
      </c>
      <c r="AE47" s="15">
        <f t="shared" si="10"/>
        <v>4.1266476401024628</v>
      </c>
      <c r="AF47" s="15">
        <f t="shared" si="10"/>
        <v>4.0515952411261464</v>
      </c>
      <c r="AG47" s="15">
        <f t="shared" si="10"/>
        <v>3.9769166021219395</v>
      </c>
      <c r="AH47" s="15">
        <f t="shared" si="10"/>
        <v>3.9017780397580206</v>
      </c>
      <c r="AI47" s="15">
        <f t="shared" si="10"/>
        <v>3.8251768778358377</v>
      </c>
      <c r="AJ47" s="15">
        <f t="shared" si="10"/>
        <v>4.1192231307511946</v>
      </c>
      <c r="AK47" s="15">
        <f t="shared" si="20"/>
        <v>4.0276930598885174</v>
      </c>
      <c r="AL47" s="15">
        <f t="shared" si="20"/>
        <v>3.930076448877025</v>
      </c>
      <c r="AM47" s="15">
        <f t="shared" si="20"/>
        <v>3.824471961173133</v>
      </c>
      <c r="AN47" s="15">
        <f t="shared" si="20"/>
        <v>3.708764722152424</v>
      </c>
      <c r="AO47" s="15">
        <f t="shared" si="20"/>
        <v>3.1394351669941063</v>
      </c>
      <c r="AP47" s="15"/>
      <c r="AQ47" s="15"/>
      <c r="AR47" s="15"/>
      <c r="AS47" s="15"/>
      <c r="AT47" s="15"/>
      <c r="AU47" s="15"/>
      <c r="AV47" s="15"/>
      <c r="AW47" s="15"/>
      <c r="AX47" s="15"/>
      <c r="AY47" s="20">
        <f t="shared" si="2"/>
        <v>0</v>
      </c>
      <c r="AZ47" s="15"/>
      <c r="BA47" s="49">
        <f>賃金!Q68*$B$3/100</f>
        <v>5.3737207573448362</v>
      </c>
      <c r="BB47" s="15">
        <f t="shared" si="16"/>
        <v>5.449616986244191</v>
      </c>
      <c r="BC47" s="15">
        <f t="shared" si="16"/>
        <v>5.9807676668064254</v>
      </c>
      <c r="BD47" s="15">
        <f t="shared" si="16"/>
        <v>6.0156433826144893</v>
      </c>
      <c r="BE47" s="15">
        <f t="shared" si="16"/>
        <v>6.0284616375997588</v>
      </c>
      <c r="BF47" s="15">
        <f t="shared" si="16"/>
        <v>6.0207012353652036</v>
      </c>
      <c r="BG47" s="15">
        <f t="shared" si="16"/>
        <v>5.9940337296892174</v>
      </c>
      <c r="BH47" s="15">
        <f t="shared" si="15"/>
        <v>6.0831843702625532</v>
      </c>
      <c r="BI47" s="15">
        <f t="shared" si="15"/>
        <v>6.0230006519576236</v>
      </c>
      <c r="BJ47" s="15">
        <f t="shared" si="15"/>
        <v>5.9494430788246122</v>
      </c>
      <c r="BK47" s="15">
        <f t="shared" si="15"/>
        <v>5.864655292602146</v>
      </c>
      <c r="BL47" s="15">
        <f t="shared" si="15"/>
        <v>5.770801257404786</v>
      </c>
      <c r="BM47" s="15">
        <f t="shared" si="15"/>
        <v>5.6767282257685645</v>
      </c>
      <c r="BN47" s="15">
        <f t="shared" si="11"/>
        <v>5.5710134024603031</v>
      </c>
      <c r="BO47" s="15">
        <f t="shared" si="11"/>
        <v>5.4624893765517619</v>
      </c>
      <c r="BP47" s="15">
        <f t="shared" si="11"/>
        <v>5.3530501710555152</v>
      </c>
      <c r="BQ47" s="15">
        <f t="shared" si="11"/>
        <v>5.2444332138449674</v>
      </c>
      <c r="BR47" s="15">
        <f t="shared" si="11"/>
        <v>5.070273950359045</v>
      </c>
      <c r="BS47" s="15">
        <f t="shared" si="11"/>
        <v>4.9690660055180293</v>
      </c>
      <c r="BT47" s="15">
        <f t="shared" si="11"/>
        <v>4.8725364771481008</v>
      </c>
      <c r="BU47" s="15">
        <f t="shared" si="11"/>
        <v>4.7814325222848666</v>
      </c>
      <c r="BV47" s="15">
        <f t="shared" si="11"/>
        <v>4.6961721695669691</v>
      </c>
      <c r="BW47" s="15">
        <f t="shared" si="11"/>
        <v>4.7186538535138718</v>
      </c>
      <c r="BX47" s="15">
        <f t="shared" si="11"/>
        <v>4.6432154596687996</v>
      </c>
      <c r="BY47" s="15">
        <f t="shared" si="11"/>
        <v>4.5726560832771774</v>
      </c>
      <c r="BZ47" s="15">
        <f t="shared" si="11"/>
        <v>4.5057005101001044</v>
      </c>
      <c r="CA47" s="15">
        <f t="shared" si="11"/>
        <v>4.4405586825121794</v>
      </c>
      <c r="CB47" s="15">
        <f t="shared" si="11"/>
        <v>4.6449278258879101</v>
      </c>
      <c r="CC47" s="15">
        <f t="shared" si="11"/>
        <v>4.5715389480341138</v>
      </c>
      <c r="CD47" s="15">
        <f t="shared" si="18"/>
        <v>4.4907154540920677</v>
      </c>
      <c r="CE47" s="15">
        <f t="shared" si="18"/>
        <v>4.3979913695421056</v>
      </c>
      <c r="CF47" s="15">
        <f t="shared" si="18"/>
        <v>4.2881646284345916</v>
      </c>
      <c r="CG47" s="15">
        <f t="shared" si="18"/>
        <v>4.3655879571583522</v>
      </c>
      <c r="CH47" s="15">
        <f t="shared" si="18"/>
        <v>4.1945767557394742</v>
      </c>
      <c r="CI47" s="15">
        <f t="shared" si="18"/>
        <v>3.9841628365745838</v>
      </c>
      <c r="CJ47" s="15">
        <f t="shared" si="18"/>
        <v>3.7253892959396877</v>
      </c>
      <c r="CK47" s="15"/>
      <c r="CL47" s="15"/>
      <c r="CM47" s="15"/>
      <c r="CN47" s="15"/>
      <c r="CO47" s="15"/>
      <c r="CP47" s="15"/>
      <c r="CQ47" s="15"/>
      <c r="CR47" s="15"/>
      <c r="CS47" s="15"/>
      <c r="CT47" s="20">
        <f t="shared" si="6"/>
        <v>131.13968818133705</v>
      </c>
      <c r="CU47" s="15"/>
      <c r="CV47" s="49">
        <f>賃金!R68*$B$3/100</f>
        <v>10.055542603582213</v>
      </c>
      <c r="CW47" s="15">
        <f t="shared" si="19"/>
        <v>10.217888539148644</v>
      </c>
      <c r="CX47" s="15">
        <f t="shared" si="19"/>
        <v>10.711225356105379</v>
      </c>
      <c r="CY47" s="15">
        <f t="shared" si="19"/>
        <v>10.755199507973936</v>
      </c>
      <c r="CZ47" s="15">
        <f t="shared" si="19"/>
        <v>10.740888056971729</v>
      </c>
      <c r="DA47" s="15">
        <f t="shared" si="19"/>
        <v>10.672190374142337</v>
      </c>
      <c r="DB47" s="15">
        <f t="shared" si="19"/>
        <v>10.553771053688893</v>
      </c>
      <c r="DC47" s="15">
        <f t="shared" si="17"/>
        <v>10.622999794598373</v>
      </c>
      <c r="DD47" s="15">
        <f t="shared" si="17"/>
        <v>10.417021272641943</v>
      </c>
      <c r="DE47" s="15">
        <f t="shared" si="17"/>
        <v>10.17783942701076</v>
      </c>
      <c r="DF47" s="15">
        <f t="shared" si="17"/>
        <v>9.9119808924601127</v>
      </c>
      <c r="DG47" s="15">
        <f t="shared" si="17"/>
        <v>9.626068919929553</v>
      </c>
      <c r="DH47" s="15">
        <f t="shared" si="17"/>
        <v>9.1211533510284877</v>
      </c>
      <c r="DI47" s="15">
        <f t="shared" si="12"/>
        <v>8.8214582472470084</v>
      </c>
      <c r="DJ47" s="15">
        <f t="shared" si="12"/>
        <v>8.5208092545969105</v>
      </c>
      <c r="DK47" s="15">
        <f t="shared" si="12"/>
        <v>8.2247204412648607</v>
      </c>
      <c r="DL47" s="15">
        <f t="shared" si="12"/>
        <v>7.9381297755539801</v>
      </c>
      <c r="DM47" s="15">
        <f t="shared" si="12"/>
        <v>7.5639552570178186</v>
      </c>
      <c r="DN47" s="15">
        <f t="shared" si="12"/>
        <v>7.3115800562194462</v>
      </c>
      <c r="DO47" s="15">
        <f t="shared" si="12"/>
        <v>7.0784612198235344</v>
      </c>
      <c r="DP47" s="15">
        <f t="shared" si="12"/>
        <v>6.8658740615240363</v>
      </c>
      <c r="DQ47" s="15">
        <f t="shared" si="12"/>
        <v>6.6738636853340756</v>
      </c>
      <c r="DR47" s="15">
        <f t="shared" si="12"/>
        <v>6.7193139396373995</v>
      </c>
      <c r="DS47" s="15">
        <f t="shared" si="12"/>
        <v>6.5577637366558914</v>
      </c>
      <c r="DT47" s="15">
        <f t="shared" si="12"/>
        <v>6.4086239340218363</v>
      </c>
      <c r="DU47" s="15">
        <f t="shared" si="12"/>
        <v>6.2654872816966876</v>
      </c>
      <c r="DV47" s="15">
        <f t="shared" si="12"/>
        <v>6.1199910957388104</v>
      </c>
      <c r="DW47" s="15">
        <f t="shared" si="12"/>
        <v>6.3296621073758077</v>
      </c>
      <c r="DX47" s="15">
        <f t="shared" si="12"/>
        <v>6.1345076192187831</v>
      </c>
      <c r="DY47" s="15">
        <f t="shared" si="21"/>
        <v>5.8963022667124134</v>
      </c>
      <c r="DZ47" s="15">
        <f t="shared" si="21"/>
        <v>5.5964103567685832</v>
      </c>
      <c r="EA47" s="15">
        <f t="shared" si="21"/>
        <v>5.2133939149380204</v>
      </c>
      <c r="EB47" s="15">
        <f t="shared" si="21"/>
        <v>4.5269223022538885</v>
      </c>
      <c r="EC47" s="15">
        <f t="shared" si="21"/>
        <v>3.9273593271600542</v>
      </c>
      <c r="ED47" s="15"/>
      <c r="EE47" s="15"/>
      <c r="EF47" s="15"/>
      <c r="EN47" s="20">
        <f t="shared" si="8"/>
        <v>192.73377007344808</v>
      </c>
      <c r="EO47" s="29">
        <f t="shared" si="3"/>
        <v>12297.384580016133</v>
      </c>
      <c r="EQ47" s="13">
        <f t="shared" si="9"/>
        <v>-5616.3702649999996</v>
      </c>
      <c r="ER47" s="20">
        <f t="shared" si="4"/>
        <v>6681.014315016133</v>
      </c>
      <c r="ES47" s="13">
        <f t="shared" si="0"/>
        <v>2907.4676795141258</v>
      </c>
    </row>
    <row r="48" spans="1:149">
      <c r="A48" s="18">
        <v>2060</v>
      </c>
      <c r="C48" s="13">
        <v>57</v>
      </c>
      <c r="D48" s="49">
        <f>賃金!P69*$B$3/100</f>
        <v>4.8259303551241111</v>
      </c>
      <c r="E48" s="15">
        <f t="shared" si="14"/>
        <v>4.9174403876608688</v>
      </c>
      <c r="F48" s="15">
        <f t="shared" si="14"/>
        <v>4.9873594951507387</v>
      </c>
      <c r="G48" s="15">
        <f t="shared" si="14"/>
        <v>5.3594659874415473</v>
      </c>
      <c r="H48" s="15">
        <f t="shared" si="14"/>
        <v>5.393110812031523</v>
      </c>
      <c r="I48" s="15">
        <f t="shared" si="14"/>
        <v>5.4089244441858577</v>
      </c>
      <c r="J48" s="15">
        <f t="shared" si="14"/>
        <v>5.4085552853062859</v>
      </c>
      <c r="K48" s="15">
        <f t="shared" si="14"/>
        <v>5.3936112940271093</v>
      </c>
      <c r="L48" s="15">
        <f t="shared" si="13"/>
        <v>5.4854933888591599</v>
      </c>
      <c r="M48" s="15">
        <f t="shared" si="13"/>
        <v>5.4451569486237021</v>
      </c>
      <c r="N48" s="15">
        <f t="shared" si="13"/>
        <v>5.3945552689561609</v>
      </c>
      <c r="O48" s="15">
        <f t="shared" si="13"/>
        <v>5.3351184109991072</v>
      </c>
      <c r="P48" s="15">
        <f t="shared" si="13"/>
        <v>5.2682108768645071</v>
      </c>
      <c r="Q48" s="15">
        <f t="shared" si="13"/>
        <v>5.1617689898874746</v>
      </c>
      <c r="R48" s="15">
        <f t="shared" si="13"/>
        <v>5.084228265213639</v>
      </c>
      <c r="S48" s="15">
        <f t="shared" si="13"/>
        <v>5.0028931118898878</v>
      </c>
      <c r="T48" s="15">
        <f t="shared" si="13"/>
        <v>4.918810603220436</v>
      </c>
      <c r="U48" s="15">
        <f t="shared" si="10"/>
        <v>4.8329386169002131</v>
      </c>
      <c r="V48" s="15">
        <f t="shared" si="10"/>
        <v>4.6834125507067315</v>
      </c>
      <c r="W48" s="15">
        <f t="shared" si="10"/>
        <v>4.5976037047241398</v>
      </c>
      <c r="X48" s="15">
        <f t="shared" si="10"/>
        <v>4.5122891056357979</v>
      </c>
      <c r="Y48" s="15">
        <f t="shared" si="10"/>
        <v>4.4280144250456042</v>
      </c>
      <c r="Z48" s="15">
        <f t="shared" si="10"/>
        <v>4.3452135782530936</v>
      </c>
      <c r="AA48" s="15">
        <f t="shared" si="10"/>
        <v>4.2624055718904232</v>
      </c>
      <c r="AB48" s="15">
        <f t="shared" si="10"/>
        <v>4.1834167009801009</v>
      </c>
      <c r="AC48" s="15">
        <f t="shared" si="10"/>
        <v>4.1064845250352002</v>
      </c>
      <c r="AD48" s="15">
        <f t="shared" si="10"/>
        <v>4.031548480551856</v>
      </c>
      <c r="AE48" s="15">
        <f t="shared" si="10"/>
        <v>3.9584125652969919</v>
      </c>
      <c r="AF48" s="15">
        <f t="shared" si="10"/>
        <v>4.1266476401024628</v>
      </c>
      <c r="AG48" s="15">
        <f t="shared" si="10"/>
        <v>4.0515952411261464</v>
      </c>
      <c r="AH48" s="15">
        <f t="shared" si="10"/>
        <v>3.9769166021219395</v>
      </c>
      <c r="AI48" s="15">
        <f t="shared" si="10"/>
        <v>3.9017780397580206</v>
      </c>
      <c r="AJ48" s="15">
        <f t="shared" si="10"/>
        <v>3.8251768778358377</v>
      </c>
      <c r="AK48" s="15">
        <f t="shared" si="20"/>
        <v>4.1192231307511946</v>
      </c>
      <c r="AL48" s="15">
        <f t="shared" si="20"/>
        <v>4.0276930598885174</v>
      </c>
      <c r="AM48" s="15">
        <f t="shared" si="20"/>
        <v>3.930076448877025</v>
      </c>
      <c r="AN48" s="15">
        <f t="shared" si="20"/>
        <v>3.824471961173133</v>
      </c>
      <c r="AO48" s="15">
        <f t="shared" si="20"/>
        <v>3.708764722152424</v>
      </c>
      <c r="AP48" s="15">
        <f t="shared" si="20"/>
        <v>3.1394351669941063</v>
      </c>
      <c r="AQ48" s="15"/>
      <c r="AR48" s="15"/>
      <c r="AS48" s="15"/>
      <c r="AT48" s="15"/>
      <c r="AU48" s="15"/>
      <c r="AV48" s="15"/>
      <c r="AW48" s="15"/>
      <c r="AX48" s="15"/>
      <c r="AY48" s="20">
        <f t="shared" si="2"/>
        <v>0</v>
      </c>
      <c r="AZ48" s="15"/>
      <c r="BA48" s="49">
        <f>賃金!Q69*$B$3/100</f>
        <v>5.2748286844031353</v>
      </c>
      <c r="BB48" s="15">
        <f t="shared" si="16"/>
        <v>5.3737207573448362</v>
      </c>
      <c r="BC48" s="15">
        <f t="shared" si="16"/>
        <v>5.449616986244191</v>
      </c>
      <c r="BD48" s="15">
        <f t="shared" si="16"/>
        <v>5.9807676668064254</v>
      </c>
      <c r="BE48" s="15">
        <f t="shared" si="16"/>
        <v>6.0156433826144893</v>
      </c>
      <c r="BF48" s="15">
        <f t="shared" si="16"/>
        <v>6.0284616375997588</v>
      </c>
      <c r="BG48" s="15">
        <f t="shared" si="16"/>
        <v>6.0207012353652036</v>
      </c>
      <c r="BH48" s="15">
        <f t="shared" si="15"/>
        <v>5.9940337296892174</v>
      </c>
      <c r="BI48" s="15">
        <f t="shared" si="15"/>
        <v>6.0831843702625532</v>
      </c>
      <c r="BJ48" s="15">
        <f t="shared" si="15"/>
        <v>6.0230006519576236</v>
      </c>
      <c r="BK48" s="15">
        <f t="shared" si="15"/>
        <v>5.9494430788246122</v>
      </c>
      <c r="BL48" s="15">
        <f t="shared" si="15"/>
        <v>5.864655292602146</v>
      </c>
      <c r="BM48" s="15">
        <f t="shared" si="15"/>
        <v>5.770801257404786</v>
      </c>
      <c r="BN48" s="15">
        <f t="shared" si="11"/>
        <v>5.6767282257685645</v>
      </c>
      <c r="BO48" s="15">
        <f t="shared" si="11"/>
        <v>5.5710134024603031</v>
      </c>
      <c r="BP48" s="15">
        <f t="shared" si="11"/>
        <v>5.4624893765517619</v>
      </c>
      <c r="BQ48" s="15">
        <f t="shared" si="11"/>
        <v>5.3530501710555152</v>
      </c>
      <c r="BR48" s="15">
        <f t="shared" si="11"/>
        <v>5.2444332138449674</v>
      </c>
      <c r="BS48" s="15">
        <f t="shared" si="11"/>
        <v>5.070273950359045</v>
      </c>
      <c r="BT48" s="15">
        <f t="shared" si="11"/>
        <v>4.9690660055180293</v>
      </c>
      <c r="BU48" s="15">
        <f t="shared" si="11"/>
        <v>4.8725364771481008</v>
      </c>
      <c r="BV48" s="15">
        <f t="shared" si="11"/>
        <v>4.7814325222848666</v>
      </c>
      <c r="BW48" s="15">
        <f t="shared" si="11"/>
        <v>4.6961721695669691</v>
      </c>
      <c r="BX48" s="15">
        <f t="shared" si="11"/>
        <v>4.7186538535138718</v>
      </c>
      <c r="BY48" s="15">
        <f t="shared" si="11"/>
        <v>4.6432154596687996</v>
      </c>
      <c r="BZ48" s="15">
        <f t="shared" si="11"/>
        <v>4.5726560832771774</v>
      </c>
      <c r="CA48" s="15">
        <f t="shared" si="11"/>
        <v>4.5057005101001044</v>
      </c>
      <c r="CB48" s="15">
        <f t="shared" si="11"/>
        <v>4.4405586825121794</v>
      </c>
      <c r="CC48" s="15">
        <f t="shared" si="11"/>
        <v>4.6449278258879101</v>
      </c>
      <c r="CD48" s="15">
        <f t="shared" si="18"/>
        <v>4.5715389480341138</v>
      </c>
      <c r="CE48" s="15">
        <f t="shared" si="18"/>
        <v>4.4907154540920677</v>
      </c>
      <c r="CF48" s="15">
        <f t="shared" si="18"/>
        <v>4.3979913695421056</v>
      </c>
      <c r="CG48" s="15">
        <f t="shared" si="18"/>
        <v>4.2881646284345916</v>
      </c>
      <c r="CH48" s="15">
        <f t="shared" si="18"/>
        <v>4.3655879571583522</v>
      </c>
      <c r="CI48" s="15">
        <f t="shared" si="18"/>
        <v>4.1945767557394742</v>
      </c>
      <c r="CJ48" s="15">
        <f t="shared" si="18"/>
        <v>3.9841628365745838</v>
      </c>
      <c r="CK48" s="15">
        <f t="shared" si="18"/>
        <v>3.7253892959396877</v>
      </c>
      <c r="CL48" s="15"/>
      <c r="CM48" s="15"/>
      <c r="CN48" s="15"/>
      <c r="CO48" s="15"/>
      <c r="CP48" s="15"/>
      <c r="CQ48" s="15"/>
      <c r="CR48" s="15"/>
      <c r="CS48" s="15"/>
      <c r="CT48" s="20">
        <f t="shared" si="6"/>
        <v>135.08937293798547</v>
      </c>
      <c r="CU48" s="15"/>
      <c r="CV48" s="49">
        <f>賃金!R69*$B$3/100</f>
        <v>9.8314893791290086</v>
      </c>
      <c r="CW48" s="15">
        <f t="shared" si="19"/>
        <v>10.055542603582213</v>
      </c>
      <c r="CX48" s="15">
        <f t="shared" si="19"/>
        <v>10.217888539148644</v>
      </c>
      <c r="CY48" s="15">
        <f t="shared" si="19"/>
        <v>10.711225356105379</v>
      </c>
      <c r="CZ48" s="15">
        <f t="shared" si="19"/>
        <v>10.755199507973936</v>
      </c>
      <c r="DA48" s="15">
        <f t="shared" si="19"/>
        <v>10.740888056971729</v>
      </c>
      <c r="DB48" s="15">
        <f t="shared" si="19"/>
        <v>10.672190374142337</v>
      </c>
      <c r="DC48" s="15">
        <f t="shared" si="17"/>
        <v>10.553771053688893</v>
      </c>
      <c r="DD48" s="15">
        <f t="shared" si="17"/>
        <v>10.622999794598373</v>
      </c>
      <c r="DE48" s="15">
        <f t="shared" si="17"/>
        <v>10.417021272641943</v>
      </c>
      <c r="DF48" s="15">
        <f t="shared" si="17"/>
        <v>10.17783942701076</v>
      </c>
      <c r="DG48" s="15">
        <f t="shared" si="17"/>
        <v>9.9119808924601127</v>
      </c>
      <c r="DH48" s="15">
        <f t="shared" si="17"/>
        <v>9.626068919929553</v>
      </c>
      <c r="DI48" s="15">
        <f t="shared" si="12"/>
        <v>9.1211533510284877</v>
      </c>
      <c r="DJ48" s="15">
        <f t="shared" si="12"/>
        <v>8.8214582472470084</v>
      </c>
      <c r="DK48" s="15">
        <f t="shared" si="12"/>
        <v>8.5208092545969105</v>
      </c>
      <c r="DL48" s="15">
        <f t="shared" si="12"/>
        <v>8.2247204412648607</v>
      </c>
      <c r="DM48" s="15">
        <f t="shared" si="12"/>
        <v>7.9381297755539801</v>
      </c>
      <c r="DN48" s="15">
        <f t="shared" si="12"/>
        <v>7.5639552570178186</v>
      </c>
      <c r="DO48" s="15">
        <f t="shared" si="12"/>
        <v>7.3115800562194462</v>
      </c>
      <c r="DP48" s="15">
        <f t="shared" si="12"/>
        <v>7.0784612198235344</v>
      </c>
      <c r="DQ48" s="15">
        <f t="shared" si="12"/>
        <v>6.8658740615240363</v>
      </c>
      <c r="DR48" s="15">
        <f t="shared" si="12"/>
        <v>6.6738636853340756</v>
      </c>
      <c r="DS48" s="15">
        <f t="shared" si="12"/>
        <v>6.7193139396373995</v>
      </c>
      <c r="DT48" s="15">
        <f t="shared" si="12"/>
        <v>6.5577637366558914</v>
      </c>
      <c r="DU48" s="15">
        <f t="shared" si="12"/>
        <v>6.4086239340218363</v>
      </c>
      <c r="DV48" s="15">
        <f t="shared" si="12"/>
        <v>6.2654872816966876</v>
      </c>
      <c r="DW48" s="15">
        <f t="shared" si="12"/>
        <v>6.1199910957388104</v>
      </c>
      <c r="DX48" s="15">
        <f t="shared" si="12"/>
        <v>6.3296621073758077</v>
      </c>
      <c r="DY48" s="15">
        <f t="shared" si="21"/>
        <v>6.1345076192187831</v>
      </c>
      <c r="DZ48" s="15">
        <f t="shared" si="21"/>
        <v>5.8963022667124134</v>
      </c>
      <c r="EA48" s="15">
        <f t="shared" si="21"/>
        <v>5.5964103567685832</v>
      </c>
      <c r="EB48" s="15">
        <f t="shared" si="21"/>
        <v>5.2133939149380204</v>
      </c>
      <c r="EC48" s="15">
        <f t="shared" si="21"/>
        <v>4.5269223022538885</v>
      </c>
      <c r="ED48" s="15">
        <f t="shared" si="21"/>
        <v>3.9273593271600542</v>
      </c>
      <c r="EE48" s="15"/>
      <c r="EF48" s="15"/>
      <c r="EN48" s="20">
        <f t="shared" si="8"/>
        <v>200.12459388708103</v>
      </c>
      <c r="EO48" s="29">
        <f t="shared" si="3"/>
        <v>12763.089209110061</v>
      </c>
      <c r="EQ48" s="13">
        <f t="shared" si="9"/>
        <v>-5616.3702649999996</v>
      </c>
      <c r="ER48" s="20">
        <f t="shared" si="4"/>
        <v>7146.7189441100618</v>
      </c>
      <c r="ES48" s="13">
        <f t="shared" si="0"/>
        <v>3042.7801743653044</v>
      </c>
    </row>
    <row r="49" spans="1:149" ht="15.75">
      <c r="A49" s="18">
        <v>2061</v>
      </c>
      <c r="C49" s="13">
        <v>58</v>
      </c>
      <c r="D49" s="49">
        <f>賃金!P70*$B$3/100</f>
        <v>4.7111725501058359</v>
      </c>
      <c r="E49" s="15">
        <f t="shared" si="14"/>
        <v>4.8259303551241111</v>
      </c>
      <c r="F49" s="15">
        <f t="shared" si="14"/>
        <v>4.9174403876608688</v>
      </c>
      <c r="G49" s="15">
        <f t="shared" si="14"/>
        <v>4.9873594951507387</v>
      </c>
      <c r="H49" s="15">
        <f t="shared" si="14"/>
        <v>5.3594659874415473</v>
      </c>
      <c r="I49" s="15">
        <f t="shared" si="14"/>
        <v>5.393110812031523</v>
      </c>
      <c r="J49" s="15">
        <f t="shared" si="14"/>
        <v>5.4089244441858577</v>
      </c>
      <c r="K49" s="15">
        <f t="shared" si="14"/>
        <v>5.4085552853062859</v>
      </c>
      <c r="L49" s="15">
        <f t="shared" si="13"/>
        <v>5.3936112940271093</v>
      </c>
      <c r="M49" s="15">
        <f t="shared" si="13"/>
        <v>5.4854933888591599</v>
      </c>
      <c r="N49" s="15">
        <f t="shared" si="13"/>
        <v>5.4451569486237021</v>
      </c>
      <c r="O49" s="15">
        <f t="shared" si="13"/>
        <v>5.3945552689561609</v>
      </c>
      <c r="P49" s="15">
        <f t="shared" si="13"/>
        <v>5.3351184109991072</v>
      </c>
      <c r="Q49" s="15">
        <f t="shared" si="13"/>
        <v>5.2682108768645071</v>
      </c>
      <c r="R49" s="15">
        <f t="shared" si="13"/>
        <v>5.1617689898874746</v>
      </c>
      <c r="S49" s="15">
        <f t="shared" si="13"/>
        <v>5.084228265213639</v>
      </c>
      <c r="T49" s="15">
        <f t="shared" si="13"/>
        <v>5.0028931118898878</v>
      </c>
      <c r="U49" s="15">
        <f t="shared" si="10"/>
        <v>4.918810603220436</v>
      </c>
      <c r="V49" s="15">
        <f t="shared" si="10"/>
        <v>4.8329386169002131</v>
      </c>
      <c r="W49" s="15">
        <f t="shared" si="10"/>
        <v>4.6834125507067315</v>
      </c>
      <c r="X49" s="15">
        <f t="shared" si="10"/>
        <v>4.5976037047241398</v>
      </c>
      <c r="Y49" s="15">
        <f t="shared" si="10"/>
        <v>4.5122891056357979</v>
      </c>
      <c r="Z49" s="15">
        <f t="shared" si="10"/>
        <v>4.4280144250456042</v>
      </c>
      <c r="AA49" s="15">
        <f t="shared" si="10"/>
        <v>4.3452135782530936</v>
      </c>
      <c r="AB49" s="15">
        <f t="shared" si="10"/>
        <v>4.2624055718904232</v>
      </c>
      <c r="AC49" s="15">
        <f t="shared" si="10"/>
        <v>4.1834167009801009</v>
      </c>
      <c r="AD49" s="15">
        <f t="shared" si="10"/>
        <v>4.1064845250352002</v>
      </c>
      <c r="AE49" s="15">
        <f t="shared" si="10"/>
        <v>4.031548480551856</v>
      </c>
      <c r="AF49" s="15">
        <f t="shared" si="10"/>
        <v>3.9584125652969919</v>
      </c>
      <c r="AG49" s="15">
        <f t="shared" si="10"/>
        <v>4.1266476401024628</v>
      </c>
      <c r="AH49" s="15">
        <f t="shared" si="10"/>
        <v>4.0515952411261464</v>
      </c>
      <c r="AI49" s="15">
        <f t="shared" si="10"/>
        <v>3.9769166021219395</v>
      </c>
      <c r="AJ49" s="15">
        <f t="shared" si="10"/>
        <v>3.9017780397580206</v>
      </c>
      <c r="AK49" s="15">
        <f t="shared" si="20"/>
        <v>3.8251768778358377</v>
      </c>
      <c r="AL49" s="15">
        <f t="shared" si="20"/>
        <v>4.1192231307511946</v>
      </c>
      <c r="AM49" s="15">
        <f t="shared" si="20"/>
        <v>4.0276930598885174</v>
      </c>
      <c r="AN49" s="15">
        <f t="shared" si="20"/>
        <v>3.930076448877025</v>
      </c>
      <c r="AO49" s="15">
        <f t="shared" si="20"/>
        <v>3.824471961173133</v>
      </c>
      <c r="AP49" s="15">
        <f t="shared" si="20"/>
        <v>3.708764722152424</v>
      </c>
      <c r="AQ49" s="15">
        <f t="shared" si="20"/>
        <v>3.1394351669941063</v>
      </c>
      <c r="AR49" s="15"/>
      <c r="AS49" s="15"/>
      <c r="AT49" s="15"/>
      <c r="AU49" s="15"/>
      <c r="AV49" s="15"/>
      <c r="AW49" s="15"/>
      <c r="AX49" s="15"/>
      <c r="AY49" s="20">
        <f t="shared" si="2"/>
        <v>0</v>
      </c>
      <c r="AZ49" s="15"/>
      <c r="BA49" s="49">
        <f>賃金!Q70*$B$3/100</f>
        <v>5.1526076214153447</v>
      </c>
      <c r="BB49" s="15">
        <f t="shared" si="16"/>
        <v>5.2748286844031353</v>
      </c>
      <c r="BC49" s="15">
        <f t="shared" si="16"/>
        <v>5.3737207573448362</v>
      </c>
      <c r="BD49" s="15">
        <f t="shared" si="16"/>
        <v>5.449616986244191</v>
      </c>
      <c r="BE49" s="15">
        <f t="shared" si="16"/>
        <v>5.9807676668064254</v>
      </c>
      <c r="BF49" s="15">
        <f t="shared" si="16"/>
        <v>6.0156433826144893</v>
      </c>
      <c r="BG49" s="15">
        <f t="shared" si="16"/>
        <v>6.0284616375997588</v>
      </c>
      <c r="BH49" s="15">
        <f t="shared" si="15"/>
        <v>6.0207012353652036</v>
      </c>
      <c r="BI49" s="15">
        <f t="shared" si="15"/>
        <v>5.9940337296892174</v>
      </c>
      <c r="BJ49" s="15">
        <f t="shared" si="15"/>
        <v>6.0831843702625532</v>
      </c>
      <c r="BK49" s="15">
        <f t="shared" si="15"/>
        <v>6.0230006519576236</v>
      </c>
      <c r="BL49" s="15">
        <f t="shared" si="15"/>
        <v>5.9494430788246122</v>
      </c>
      <c r="BM49" s="15">
        <f t="shared" si="15"/>
        <v>5.864655292602146</v>
      </c>
      <c r="BN49" s="15">
        <f t="shared" si="11"/>
        <v>5.770801257404786</v>
      </c>
      <c r="BO49" s="15">
        <f t="shared" si="11"/>
        <v>5.6767282257685645</v>
      </c>
      <c r="BP49" s="15">
        <f t="shared" si="11"/>
        <v>5.5710134024603031</v>
      </c>
      <c r="BQ49" s="15">
        <f t="shared" si="11"/>
        <v>5.4624893765517619</v>
      </c>
      <c r="BR49" s="15">
        <f t="shared" si="11"/>
        <v>5.3530501710555152</v>
      </c>
      <c r="BS49" s="15">
        <f t="shared" ref="BS49:CH56" si="22">BR48</f>
        <v>5.2444332138449674</v>
      </c>
      <c r="BT49" s="15">
        <f t="shared" si="22"/>
        <v>5.070273950359045</v>
      </c>
      <c r="BU49" s="15">
        <f t="shared" si="22"/>
        <v>4.9690660055180293</v>
      </c>
      <c r="BV49" s="15">
        <f t="shared" si="22"/>
        <v>4.8725364771481008</v>
      </c>
      <c r="BW49" s="15">
        <f t="shared" si="22"/>
        <v>4.7814325222848666</v>
      </c>
      <c r="BX49" s="15">
        <f t="shared" si="22"/>
        <v>4.6961721695669691</v>
      </c>
      <c r="BY49" s="15">
        <f t="shared" si="22"/>
        <v>4.7186538535138718</v>
      </c>
      <c r="BZ49" s="15">
        <f t="shared" si="22"/>
        <v>4.6432154596687996</v>
      </c>
      <c r="CA49" s="15">
        <f t="shared" si="22"/>
        <v>4.5726560832771774</v>
      </c>
      <c r="CB49" s="15">
        <f t="shared" si="22"/>
        <v>4.5057005101001044</v>
      </c>
      <c r="CC49" s="15">
        <f t="shared" si="22"/>
        <v>4.4405586825121794</v>
      </c>
      <c r="CD49" s="15">
        <f t="shared" si="22"/>
        <v>4.6449278258879101</v>
      </c>
      <c r="CE49" s="15">
        <f t="shared" si="22"/>
        <v>4.5715389480341138</v>
      </c>
      <c r="CF49" s="15">
        <f t="shared" si="22"/>
        <v>4.4907154540920677</v>
      </c>
      <c r="CG49" s="15">
        <f t="shared" si="22"/>
        <v>4.3979913695421056</v>
      </c>
      <c r="CH49" s="15">
        <f t="shared" si="22"/>
        <v>4.2881646284345916</v>
      </c>
      <c r="CI49" s="15">
        <f t="shared" si="18"/>
        <v>4.3655879571583522</v>
      </c>
      <c r="CJ49" s="15">
        <f t="shared" si="18"/>
        <v>4.1945767557394742</v>
      </c>
      <c r="CK49" s="15">
        <f t="shared" si="18"/>
        <v>3.9841628365745838</v>
      </c>
      <c r="CL49" s="15">
        <f t="shared" si="18"/>
        <v>3.7253892959396877</v>
      </c>
      <c r="CM49" s="15"/>
      <c r="CN49" s="15"/>
      <c r="CO49" s="15"/>
      <c r="CP49" s="15"/>
      <c r="CQ49" s="15"/>
      <c r="CR49" s="15"/>
      <c r="CS49" s="15"/>
      <c r="CT49" s="20">
        <f t="shared" si="6"/>
        <v>138.96637202102181</v>
      </c>
      <c r="CU49" s="15"/>
      <c r="CV49" s="49">
        <f>賃金!R70*$B$3/100</f>
        <v>9.5462134193249177</v>
      </c>
      <c r="CW49" s="15">
        <f t="shared" si="19"/>
        <v>9.8314893791290086</v>
      </c>
      <c r="CX49" s="15">
        <f t="shared" si="19"/>
        <v>10.055542603582213</v>
      </c>
      <c r="CY49" s="15">
        <f t="shared" si="19"/>
        <v>10.217888539148644</v>
      </c>
      <c r="CZ49" s="15">
        <f t="shared" si="19"/>
        <v>10.711225356105379</v>
      </c>
      <c r="DA49" s="15">
        <f t="shared" si="19"/>
        <v>10.755199507973936</v>
      </c>
      <c r="DB49" s="15">
        <f t="shared" si="19"/>
        <v>10.740888056971729</v>
      </c>
      <c r="DC49" s="15">
        <f t="shared" si="17"/>
        <v>10.672190374142337</v>
      </c>
      <c r="DD49" s="15">
        <f t="shared" si="17"/>
        <v>10.553771053688893</v>
      </c>
      <c r="DE49" s="15">
        <f t="shared" si="17"/>
        <v>10.622999794598373</v>
      </c>
      <c r="DF49" s="15">
        <f t="shared" si="17"/>
        <v>10.417021272641943</v>
      </c>
      <c r="DG49" s="15">
        <f t="shared" si="17"/>
        <v>10.17783942701076</v>
      </c>
      <c r="DH49" s="15">
        <f t="shared" si="17"/>
        <v>9.9119808924601127</v>
      </c>
      <c r="DI49" s="15">
        <f t="shared" si="12"/>
        <v>9.626068919929553</v>
      </c>
      <c r="DJ49" s="15">
        <f t="shared" si="12"/>
        <v>9.1211533510284877</v>
      </c>
      <c r="DK49" s="15">
        <f t="shared" si="12"/>
        <v>8.8214582472470084</v>
      </c>
      <c r="DL49" s="15">
        <f t="shared" si="12"/>
        <v>8.5208092545969105</v>
      </c>
      <c r="DM49" s="15">
        <f t="shared" si="12"/>
        <v>8.2247204412648607</v>
      </c>
      <c r="DN49" s="15">
        <f t="shared" si="12"/>
        <v>7.9381297755539801</v>
      </c>
      <c r="DO49" s="15">
        <f t="shared" si="12"/>
        <v>7.5639552570178186</v>
      </c>
      <c r="DP49" s="15">
        <f t="shared" si="12"/>
        <v>7.3115800562194462</v>
      </c>
      <c r="DQ49" s="15">
        <f t="shared" si="12"/>
        <v>7.0784612198235344</v>
      </c>
      <c r="DR49" s="15">
        <f t="shared" si="12"/>
        <v>6.8658740615240363</v>
      </c>
      <c r="DS49" s="15">
        <f t="shared" si="12"/>
        <v>6.6738636853340756</v>
      </c>
      <c r="DT49" s="15">
        <f t="shared" si="12"/>
        <v>6.7193139396373995</v>
      </c>
      <c r="DU49" s="15">
        <f t="shared" si="12"/>
        <v>6.5577637366558914</v>
      </c>
      <c r="DV49" s="15">
        <f t="shared" si="12"/>
        <v>6.4086239340218363</v>
      </c>
      <c r="DW49" s="15">
        <f t="shared" si="12"/>
        <v>6.2654872816966876</v>
      </c>
      <c r="DX49" s="15">
        <f t="shared" si="12"/>
        <v>6.1199910957388104</v>
      </c>
      <c r="DY49" s="15">
        <f t="shared" si="21"/>
        <v>6.3296621073758077</v>
      </c>
      <c r="DZ49" s="15">
        <f t="shared" si="21"/>
        <v>6.1345076192187831</v>
      </c>
      <c r="EA49" s="15">
        <f t="shared" si="21"/>
        <v>5.8963022667124134</v>
      </c>
      <c r="EB49" s="15">
        <f t="shared" si="21"/>
        <v>5.5964103567685832</v>
      </c>
      <c r="EC49" s="15">
        <f t="shared" si="21"/>
        <v>5.2133939149380204</v>
      </c>
      <c r="ED49" s="15">
        <f t="shared" si="21"/>
        <v>4.5269223022538885</v>
      </c>
      <c r="EE49" s="15">
        <f t="shared" si="21"/>
        <v>3.9273593271600542</v>
      </c>
      <c r="EF49" s="15"/>
      <c r="EG49" s="15"/>
      <c r="EH49" s="15"/>
      <c r="EI49" s="15"/>
      <c r="EJ49" s="15"/>
      <c r="EK49" s="15"/>
      <c r="EL49" s="15"/>
      <c r="EN49" s="20">
        <f t="shared" si="8"/>
        <v>207.35073858074082</v>
      </c>
      <c r="EO49" s="29">
        <f t="shared" si="3"/>
        <v>13218.500497752981</v>
      </c>
      <c r="EQ49" s="13">
        <f t="shared" si="9"/>
        <v>-5616.3702649999996</v>
      </c>
      <c r="ER49" s="20">
        <f t="shared" si="4"/>
        <v>7602.1302327529811</v>
      </c>
      <c r="ES49" s="13">
        <f t="shared" si="0"/>
        <v>3166.5807071167646</v>
      </c>
    </row>
    <row r="50" spans="1:149" ht="15.75">
      <c r="A50" s="18">
        <v>2062</v>
      </c>
      <c r="C50" s="13">
        <v>59</v>
      </c>
      <c r="D50" s="49">
        <f>賃金!P71*$B$3/100</f>
        <v>4.5714943737580178</v>
      </c>
      <c r="E50" s="15">
        <f t="shared" si="14"/>
        <v>4.7111725501058359</v>
      </c>
      <c r="F50" s="15">
        <f t="shared" si="14"/>
        <v>4.8259303551241111</v>
      </c>
      <c r="G50" s="15">
        <f t="shared" si="14"/>
        <v>4.9174403876608688</v>
      </c>
      <c r="H50" s="15">
        <f t="shared" si="14"/>
        <v>4.9873594951507387</v>
      </c>
      <c r="I50" s="15">
        <f t="shared" si="14"/>
        <v>5.3594659874415473</v>
      </c>
      <c r="J50" s="15">
        <f t="shared" si="14"/>
        <v>5.393110812031523</v>
      </c>
      <c r="K50" s="15">
        <f t="shared" si="14"/>
        <v>5.4089244441858577</v>
      </c>
      <c r="L50" s="15">
        <f t="shared" si="13"/>
        <v>5.4085552853062859</v>
      </c>
      <c r="M50" s="15">
        <f t="shared" si="13"/>
        <v>5.3936112940271093</v>
      </c>
      <c r="N50" s="15">
        <f t="shared" si="13"/>
        <v>5.4854933888591599</v>
      </c>
      <c r="O50" s="15">
        <f t="shared" si="13"/>
        <v>5.4451569486237021</v>
      </c>
      <c r="P50" s="15">
        <f t="shared" si="13"/>
        <v>5.3945552689561609</v>
      </c>
      <c r="Q50" s="15">
        <f t="shared" si="13"/>
        <v>5.3351184109991072</v>
      </c>
      <c r="R50" s="15">
        <f t="shared" si="13"/>
        <v>5.2682108768645071</v>
      </c>
      <c r="S50" s="15">
        <f t="shared" si="13"/>
        <v>5.1617689898874746</v>
      </c>
      <c r="T50" s="15">
        <f t="shared" si="13"/>
        <v>5.084228265213639</v>
      </c>
      <c r="U50" s="15">
        <f t="shared" si="10"/>
        <v>5.0028931118898878</v>
      </c>
      <c r="V50" s="15">
        <f t="shared" si="10"/>
        <v>4.918810603220436</v>
      </c>
      <c r="W50" s="15">
        <f t="shared" si="10"/>
        <v>4.8329386169002131</v>
      </c>
      <c r="X50" s="15">
        <f t="shared" si="10"/>
        <v>4.6834125507067315</v>
      </c>
      <c r="Y50" s="15">
        <f t="shared" si="10"/>
        <v>4.5976037047241398</v>
      </c>
      <c r="Z50" s="15">
        <f t="shared" si="10"/>
        <v>4.5122891056357979</v>
      </c>
      <c r="AA50" s="15">
        <f t="shared" si="10"/>
        <v>4.4280144250456042</v>
      </c>
      <c r="AB50" s="15">
        <f t="shared" ref="AB50:AJ56" si="23">AA49</f>
        <v>4.3452135782530936</v>
      </c>
      <c r="AC50" s="15">
        <f t="shared" si="23"/>
        <v>4.2624055718904232</v>
      </c>
      <c r="AD50" s="15">
        <f t="shared" si="23"/>
        <v>4.1834167009801009</v>
      </c>
      <c r="AE50" s="15">
        <f t="shared" si="23"/>
        <v>4.1064845250352002</v>
      </c>
      <c r="AF50" s="15">
        <f t="shared" si="23"/>
        <v>4.031548480551856</v>
      </c>
      <c r="AG50" s="15">
        <f t="shared" si="23"/>
        <v>3.9584125652969919</v>
      </c>
      <c r="AH50" s="15">
        <f t="shared" si="23"/>
        <v>4.1266476401024628</v>
      </c>
      <c r="AI50" s="15">
        <f t="shared" si="23"/>
        <v>4.0515952411261464</v>
      </c>
      <c r="AJ50" s="15">
        <f t="shared" si="23"/>
        <v>3.9769166021219395</v>
      </c>
      <c r="AK50" s="15">
        <f t="shared" si="20"/>
        <v>3.9017780397580206</v>
      </c>
      <c r="AL50" s="15">
        <f t="shared" si="20"/>
        <v>3.8251768778358377</v>
      </c>
      <c r="AM50" s="15">
        <f t="shared" si="20"/>
        <v>4.1192231307511946</v>
      </c>
      <c r="AN50" s="15">
        <f t="shared" si="20"/>
        <v>4.0276930598885174</v>
      </c>
      <c r="AO50" s="15">
        <f t="shared" si="20"/>
        <v>3.930076448877025</v>
      </c>
      <c r="AP50" s="15">
        <f t="shared" si="20"/>
        <v>3.824471961173133</v>
      </c>
      <c r="AQ50" s="15">
        <f t="shared" si="20"/>
        <v>3.708764722152424</v>
      </c>
      <c r="AR50" s="15">
        <f t="shared" si="20"/>
        <v>3.1394351669941063</v>
      </c>
      <c r="AS50" s="15"/>
      <c r="AT50" s="15"/>
      <c r="AU50" s="15"/>
      <c r="AV50" s="15"/>
      <c r="AW50" s="15"/>
      <c r="AX50" s="15"/>
      <c r="AY50" s="20">
        <f t="shared" si="2"/>
        <v>0</v>
      </c>
      <c r="AZ50" s="15"/>
      <c r="BA50" s="49">
        <f>賃金!Q71*$B$3/100</f>
        <v>5.00706084646015</v>
      </c>
      <c r="BB50" s="15">
        <f t="shared" si="16"/>
        <v>5.1526076214153447</v>
      </c>
      <c r="BC50" s="15">
        <f t="shared" si="16"/>
        <v>5.2748286844031353</v>
      </c>
      <c r="BD50" s="15">
        <f t="shared" si="16"/>
        <v>5.3737207573448362</v>
      </c>
      <c r="BE50" s="15">
        <f t="shared" si="16"/>
        <v>5.449616986244191</v>
      </c>
      <c r="BF50" s="15">
        <f t="shared" si="16"/>
        <v>5.9807676668064254</v>
      </c>
      <c r="BG50" s="15">
        <f t="shared" si="16"/>
        <v>6.0156433826144893</v>
      </c>
      <c r="BH50" s="15">
        <f t="shared" si="15"/>
        <v>6.0284616375997588</v>
      </c>
      <c r="BI50" s="15">
        <f t="shared" si="15"/>
        <v>6.0207012353652036</v>
      </c>
      <c r="BJ50" s="15">
        <f t="shared" si="15"/>
        <v>5.9940337296892174</v>
      </c>
      <c r="BK50" s="15">
        <f t="shared" si="15"/>
        <v>6.0831843702625532</v>
      </c>
      <c r="BL50" s="15">
        <f t="shared" si="15"/>
        <v>6.0230006519576236</v>
      </c>
      <c r="BM50" s="15">
        <f t="shared" si="15"/>
        <v>5.9494430788246122</v>
      </c>
      <c r="BN50" s="15">
        <f t="shared" si="15"/>
        <v>5.864655292602146</v>
      </c>
      <c r="BO50" s="15">
        <f t="shared" si="15"/>
        <v>5.770801257404786</v>
      </c>
      <c r="BP50" s="15">
        <f t="shared" si="15"/>
        <v>5.6767282257685645</v>
      </c>
      <c r="BQ50" s="15">
        <f t="shared" si="15"/>
        <v>5.5710134024603031</v>
      </c>
      <c r="BR50" s="15">
        <f t="shared" si="15"/>
        <v>5.4624893765517619</v>
      </c>
      <c r="BS50" s="15">
        <f t="shared" si="22"/>
        <v>5.3530501710555152</v>
      </c>
      <c r="BT50" s="15">
        <f t="shared" si="22"/>
        <v>5.2444332138449674</v>
      </c>
      <c r="BU50" s="15">
        <f t="shared" si="22"/>
        <v>5.070273950359045</v>
      </c>
      <c r="BV50" s="15">
        <f t="shared" si="22"/>
        <v>4.9690660055180293</v>
      </c>
      <c r="BW50" s="15">
        <f t="shared" si="22"/>
        <v>4.8725364771481008</v>
      </c>
      <c r="BX50" s="15">
        <f t="shared" si="22"/>
        <v>4.7814325222848666</v>
      </c>
      <c r="BY50" s="15">
        <f t="shared" si="22"/>
        <v>4.6961721695669691</v>
      </c>
      <c r="BZ50" s="15">
        <f t="shared" si="22"/>
        <v>4.7186538535138718</v>
      </c>
      <c r="CA50" s="15">
        <f t="shared" si="22"/>
        <v>4.6432154596687996</v>
      </c>
      <c r="CB50" s="15">
        <f t="shared" si="22"/>
        <v>4.5726560832771774</v>
      </c>
      <c r="CC50" s="15">
        <f t="shared" si="22"/>
        <v>4.5057005101001044</v>
      </c>
      <c r="CD50" s="15">
        <f t="shared" si="22"/>
        <v>4.4405586825121794</v>
      </c>
      <c r="CE50" s="15">
        <f t="shared" si="22"/>
        <v>4.6449278258879101</v>
      </c>
      <c r="CF50" s="15">
        <f t="shared" si="22"/>
        <v>4.5715389480341138</v>
      </c>
      <c r="CG50" s="15">
        <f t="shared" si="22"/>
        <v>4.4907154540920677</v>
      </c>
      <c r="CH50" s="15">
        <f t="shared" si="22"/>
        <v>4.3979913695421056</v>
      </c>
      <c r="CI50" s="15">
        <f t="shared" si="18"/>
        <v>4.2881646284345916</v>
      </c>
      <c r="CJ50" s="15">
        <f t="shared" si="18"/>
        <v>4.3655879571583522</v>
      </c>
      <c r="CK50" s="15">
        <f t="shared" si="18"/>
        <v>4.1945767557394742</v>
      </c>
      <c r="CL50" s="15">
        <f t="shared" si="18"/>
        <v>3.9841628365745838</v>
      </c>
      <c r="CM50" s="15">
        <f t="shared" si="18"/>
        <v>3.7253892959396877</v>
      </c>
      <c r="CN50" s="15"/>
      <c r="CO50" s="15"/>
      <c r="CP50" s="15"/>
      <c r="CQ50" s="15"/>
      <c r="CR50" s="15"/>
      <c r="CS50" s="15"/>
      <c r="CT50" s="20">
        <f t="shared" si="6"/>
        <v>142.75353862276208</v>
      </c>
      <c r="CU50" s="15"/>
      <c r="CV50" s="49">
        <f>賃金!R71*$B$3/100</f>
        <v>9.2015826768329987</v>
      </c>
      <c r="CW50" s="15">
        <f t="shared" si="19"/>
        <v>9.5462134193249177</v>
      </c>
      <c r="CX50" s="15">
        <f t="shared" si="19"/>
        <v>9.8314893791290086</v>
      </c>
      <c r="CY50" s="15">
        <f t="shared" si="19"/>
        <v>10.055542603582213</v>
      </c>
      <c r="CZ50" s="15">
        <f t="shared" si="19"/>
        <v>10.217888539148644</v>
      </c>
      <c r="DA50" s="15">
        <f t="shared" si="19"/>
        <v>10.711225356105379</v>
      </c>
      <c r="DB50" s="15">
        <f t="shared" si="19"/>
        <v>10.755199507973936</v>
      </c>
      <c r="DC50" s="15">
        <f t="shared" si="17"/>
        <v>10.740888056971729</v>
      </c>
      <c r="DD50" s="15">
        <f t="shared" si="17"/>
        <v>10.672190374142337</v>
      </c>
      <c r="DE50" s="15">
        <f t="shared" si="17"/>
        <v>10.553771053688893</v>
      </c>
      <c r="DF50" s="15">
        <f t="shared" si="17"/>
        <v>10.622999794598373</v>
      </c>
      <c r="DG50" s="15">
        <f t="shared" si="17"/>
        <v>10.417021272641943</v>
      </c>
      <c r="DH50" s="15">
        <f t="shared" si="17"/>
        <v>10.17783942701076</v>
      </c>
      <c r="DI50" s="15">
        <f t="shared" si="12"/>
        <v>9.9119808924601127</v>
      </c>
      <c r="DJ50" s="15">
        <f t="shared" si="12"/>
        <v>9.626068919929553</v>
      </c>
      <c r="DK50" s="15">
        <f t="shared" si="12"/>
        <v>9.1211533510284877</v>
      </c>
      <c r="DL50" s="15">
        <f t="shared" si="12"/>
        <v>8.8214582472470084</v>
      </c>
      <c r="DM50" s="15">
        <f t="shared" si="12"/>
        <v>8.5208092545969105</v>
      </c>
      <c r="DN50" s="15">
        <f t="shared" si="12"/>
        <v>8.2247204412648607</v>
      </c>
      <c r="DO50" s="15">
        <f t="shared" si="12"/>
        <v>7.9381297755539801</v>
      </c>
      <c r="DP50" s="15">
        <f t="shared" si="12"/>
        <v>7.5639552570178186</v>
      </c>
      <c r="DQ50" s="15">
        <f t="shared" si="12"/>
        <v>7.3115800562194462</v>
      </c>
      <c r="DR50" s="15">
        <f t="shared" si="12"/>
        <v>7.0784612198235344</v>
      </c>
      <c r="DS50" s="15">
        <f t="shared" si="12"/>
        <v>6.8658740615240363</v>
      </c>
      <c r="DT50" s="15">
        <f t="shared" si="12"/>
        <v>6.6738636853340756</v>
      </c>
      <c r="DU50" s="15">
        <f t="shared" si="12"/>
        <v>6.7193139396373995</v>
      </c>
      <c r="DV50" s="15">
        <f t="shared" si="12"/>
        <v>6.5577637366558914</v>
      </c>
      <c r="DW50" s="15">
        <f t="shared" si="12"/>
        <v>6.4086239340218363</v>
      </c>
      <c r="DX50" s="15">
        <f t="shared" si="12"/>
        <v>6.2654872816966876</v>
      </c>
      <c r="DY50" s="15">
        <f t="shared" si="21"/>
        <v>6.1199910957388104</v>
      </c>
      <c r="DZ50" s="15">
        <f t="shared" si="21"/>
        <v>6.3296621073758077</v>
      </c>
      <c r="EA50" s="15">
        <f t="shared" si="21"/>
        <v>6.1345076192187831</v>
      </c>
      <c r="EB50" s="15">
        <f t="shared" si="21"/>
        <v>5.8963022667124134</v>
      </c>
      <c r="EC50" s="15">
        <f t="shared" si="21"/>
        <v>5.5964103567685832</v>
      </c>
      <c r="ED50" s="15">
        <f t="shared" si="21"/>
        <v>5.2133939149380204</v>
      </c>
      <c r="EE50" s="15">
        <f t="shared" si="21"/>
        <v>4.5269223022538885</v>
      </c>
      <c r="EF50" s="15">
        <f t="shared" si="21"/>
        <v>3.9273593271600542</v>
      </c>
      <c r="EG50" s="15"/>
      <c r="EH50" s="15"/>
      <c r="EI50" s="15"/>
      <c r="EJ50" s="15"/>
      <c r="EK50" s="15"/>
      <c r="EL50" s="15"/>
      <c r="EN50" s="20">
        <f t="shared" si="8"/>
        <v>214.36720544394461</v>
      </c>
      <c r="EO50" s="29">
        <f t="shared" si="3"/>
        <v>13660.820540403018</v>
      </c>
      <c r="EQ50" s="13">
        <f t="shared" si="9"/>
        <v>-5616.3702649999996</v>
      </c>
      <c r="ER50" s="20">
        <f t="shared" si="4"/>
        <v>8044.4502754030182</v>
      </c>
      <c r="ES50" s="13">
        <f t="shared" si="0"/>
        <v>3278.2570898239856</v>
      </c>
    </row>
    <row r="51" spans="1:149" ht="15.75">
      <c r="A51" s="18">
        <v>2063</v>
      </c>
      <c r="C51" s="13">
        <v>60</v>
      </c>
      <c r="D51" s="49">
        <f>賃金!P72*$B$3/100</f>
        <v>3.6085976703901737</v>
      </c>
      <c r="E51" s="15">
        <f t="shared" si="14"/>
        <v>4.5714943737580178</v>
      </c>
      <c r="F51" s="15">
        <f t="shared" si="14"/>
        <v>4.7111725501058359</v>
      </c>
      <c r="G51" s="15">
        <f t="shared" si="14"/>
        <v>4.8259303551241111</v>
      </c>
      <c r="H51" s="15">
        <f t="shared" si="14"/>
        <v>4.9174403876608688</v>
      </c>
      <c r="I51" s="15">
        <f t="shared" si="14"/>
        <v>4.9873594951507387</v>
      </c>
      <c r="J51" s="15">
        <f t="shared" si="14"/>
        <v>5.3594659874415473</v>
      </c>
      <c r="K51" s="15">
        <f t="shared" si="14"/>
        <v>5.393110812031523</v>
      </c>
      <c r="L51" s="15">
        <f t="shared" si="13"/>
        <v>5.4089244441858577</v>
      </c>
      <c r="M51" s="15">
        <f t="shared" si="13"/>
        <v>5.4085552853062859</v>
      </c>
      <c r="N51" s="15">
        <f t="shared" si="13"/>
        <v>5.3936112940271093</v>
      </c>
      <c r="O51" s="15">
        <f t="shared" si="13"/>
        <v>5.4854933888591599</v>
      </c>
      <c r="P51" s="15">
        <f t="shared" si="13"/>
        <v>5.4451569486237021</v>
      </c>
      <c r="Q51" s="15">
        <f t="shared" si="13"/>
        <v>5.3945552689561609</v>
      </c>
      <c r="R51" s="15">
        <f t="shared" si="13"/>
        <v>5.3351184109991072</v>
      </c>
      <c r="S51" s="15">
        <f t="shared" si="13"/>
        <v>5.2682108768645071</v>
      </c>
      <c r="T51" s="15">
        <f t="shared" si="13"/>
        <v>5.1617689898874746</v>
      </c>
      <c r="U51" s="15">
        <f t="shared" si="13"/>
        <v>5.084228265213639</v>
      </c>
      <c r="V51" s="15">
        <f t="shared" si="13"/>
        <v>5.0028931118898878</v>
      </c>
      <c r="W51" s="15">
        <f t="shared" si="13"/>
        <v>4.918810603220436</v>
      </c>
      <c r="X51" s="15">
        <f t="shared" si="13"/>
        <v>4.8329386169002131</v>
      </c>
      <c r="Y51" s="15">
        <f t="shared" si="13"/>
        <v>4.6834125507067315</v>
      </c>
      <c r="Z51" s="15">
        <f t="shared" si="13"/>
        <v>4.5976037047241398</v>
      </c>
      <c r="AA51" s="15">
        <f t="shared" si="13"/>
        <v>4.5122891056357979</v>
      </c>
      <c r="AB51" s="15">
        <f t="shared" si="23"/>
        <v>4.4280144250456042</v>
      </c>
      <c r="AC51" s="15">
        <f t="shared" si="23"/>
        <v>4.3452135782530936</v>
      </c>
      <c r="AD51" s="15">
        <f t="shared" si="23"/>
        <v>4.2624055718904232</v>
      </c>
      <c r="AE51" s="15">
        <f t="shared" si="23"/>
        <v>4.1834167009801009</v>
      </c>
      <c r="AF51" s="15">
        <f t="shared" si="23"/>
        <v>4.1064845250352002</v>
      </c>
      <c r="AG51" s="15">
        <f t="shared" si="23"/>
        <v>4.031548480551856</v>
      </c>
      <c r="AH51" s="15">
        <f t="shared" si="23"/>
        <v>3.9584125652969919</v>
      </c>
      <c r="AI51" s="15">
        <f t="shared" si="23"/>
        <v>4.1266476401024628</v>
      </c>
      <c r="AJ51" s="15">
        <f t="shared" si="23"/>
        <v>4.0515952411261464</v>
      </c>
      <c r="AK51" s="15">
        <f t="shared" si="20"/>
        <v>3.9769166021219395</v>
      </c>
      <c r="AL51" s="15">
        <f t="shared" si="20"/>
        <v>3.9017780397580206</v>
      </c>
      <c r="AM51" s="15">
        <f t="shared" si="20"/>
        <v>3.8251768778358377</v>
      </c>
      <c r="AN51" s="15">
        <f t="shared" si="20"/>
        <v>4.1192231307511946</v>
      </c>
      <c r="AO51" s="15">
        <f t="shared" si="20"/>
        <v>4.0276930598885174</v>
      </c>
      <c r="AP51" s="15">
        <f t="shared" si="20"/>
        <v>3.930076448877025</v>
      </c>
      <c r="AQ51" s="15">
        <f t="shared" si="20"/>
        <v>3.824471961173133</v>
      </c>
      <c r="AR51" s="15">
        <f t="shared" si="20"/>
        <v>3.708764722152424</v>
      </c>
      <c r="AS51" s="15">
        <f t="shared" si="20"/>
        <v>3.1394351669941063</v>
      </c>
      <c r="AT51" s="15"/>
      <c r="AU51" s="15"/>
      <c r="AV51" s="15"/>
      <c r="AW51" s="15"/>
      <c r="AX51" s="15"/>
      <c r="AY51" s="20">
        <f t="shared" si="2"/>
        <v>0</v>
      </c>
      <c r="AZ51" s="15"/>
      <c r="BA51" s="49">
        <f>賃金!Q72*$B$3/100</f>
        <v>3.9635813619743532</v>
      </c>
      <c r="BB51" s="15">
        <f t="shared" si="16"/>
        <v>5.00706084646015</v>
      </c>
      <c r="BC51" s="15">
        <f t="shared" si="16"/>
        <v>5.1526076214153447</v>
      </c>
      <c r="BD51" s="15">
        <f t="shared" si="16"/>
        <v>5.2748286844031353</v>
      </c>
      <c r="BE51" s="15">
        <f t="shared" si="16"/>
        <v>5.3737207573448362</v>
      </c>
      <c r="BF51" s="15">
        <f t="shared" si="16"/>
        <v>5.449616986244191</v>
      </c>
      <c r="BG51" s="15">
        <f t="shared" si="16"/>
        <v>5.9807676668064254</v>
      </c>
      <c r="BH51" s="15">
        <f t="shared" si="15"/>
        <v>6.0156433826144893</v>
      </c>
      <c r="BI51" s="15">
        <f t="shared" si="15"/>
        <v>6.0284616375997588</v>
      </c>
      <c r="BJ51" s="15">
        <f t="shared" si="15"/>
        <v>6.0207012353652036</v>
      </c>
      <c r="BK51" s="15">
        <f t="shared" si="15"/>
        <v>5.9940337296892174</v>
      </c>
      <c r="BL51" s="15">
        <f t="shared" si="15"/>
        <v>6.0831843702625532</v>
      </c>
      <c r="BM51" s="15">
        <f t="shared" si="15"/>
        <v>6.0230006519576236</v>
      </c>
      <c r="BN51" s="15">
        <f t="shared" si="15"/>
        <v>5.9494430788246122</v>
      </c>
      <c r="BO51" s="15">
        <f t="shared" si="15"/>
        <v>5.864655292602146</v>
      </c>
      <c r="BP51" s="15">
        <f t="shared" si="15"/>
        <v>5.770801257404786</v>
      </c>
      <c r="BQ51" s="15">
        <f t="shared" si="15"/>
        <v>5.6767282257685645</v>
      </c>
      <c r="BR51" s="15">
        <f t="shared" si="15"/>
        <v>5.5710134024603031</v>
      </c>
      <c r="BS51" s="15">
        <f t="shared" si="22"/>
        <v>5.4624893765517619</v>
      </c>
      <c r="BT51" s="15">
        <f t="shared" si="22"/>
        <v>5.3530501710555152</v>
      </c>
      <c r="BU51" s="15">
        <f t="shared" si="22"/>
        <v>5.2444332138449674</v>
      </c>
      <c r="BV51" s="15">
        <f t="shared" si="22"/>
        <v>5.070273950359045</v>
      </c>
      <c r="BW51" s="15">
        <f t="shared" si="22"/>
        <v>4.9690660055180293</v>
      </c>
      <c r="BX51" s="15">
        <f t="shared" si="22"/>
        <v>4.8725364771481008</v>
      </c>
      <c r="BY51" s="15">
        <f t="shared" si="22"/>
        <v>4.7814325222848666</v>
      </c>
      <c r="BZ51" s="15">
        <f t="shared" si="22"/>
        <v>4.6961721695669691</v>
      </c>
      <c r="CA51" s="15">
        <f t="shared" si="22"/>
        <v>4.7186538535138718</v>
      </c>
      <c r="CB51" s="15">
        <f t="shared" si="22"/>
        <v>4.6432154596687996</v>
      </c>
      <c r="CC51" s="15">
        <f t="shared" si="22"/>
        <v>4.5726560832771774</v>
      </c>
      <c r="CD51" s="15">
        <f t="shared" si="22"/>
        <v>4.5057005101001044</v>
      </c>
      <c r="CE51" s="15">
        <f t="shared" si="22"/>
        <v>4.4405586825121794</v>
      </c>
      <c r="CF51" s="15">
        <f t="shared" si="22"/>
        <v>4.6449278258879101</v>
      </c>
      <c r="CG51" s="15">
        <f t="shared" si="22"/>
        <v>4.5715389480341138</v>
      </c>
      <c r="CH51" s="15">
        <f t="shared" si="22"/>
        <v>4.4907154540920677</v>
      </c>
      <c r="CI51" s="15">
        <f t="shared" si="18"/>
        <v>4.3979913695421056</v>
      </c>
      <c r="CJ51" s="15">
        <f t="shared" si="18"/>
        <v>4.2881646284345916</v>
      </c>
      <c r="CK51" s="15">
        <f t="shared" si="18"/>
        <v>4.3655879571583522</v>
      </c>
      <c r="CL51" s="15">
        <f t="shared" si="18"/>
        <v>4.1945767557394742</v>
      </c>
      <c r="CM51" s="15">
        <f t="shared" si="18"/>
        <v>3.9841628365745838</v>
      </c>
      <c r="CN51" s="15">
        <f t="shared" si="18"/>
        <v>3.7253892959396877</v>
      </c>
      <c r="CO51" s="15"/>
      <c r="CP51" s="15"/>
      <c r="CQ51" s="15"/>
      <c r="CR51" s="15"/>
      <c r="CS51" s="15"/>
      <c r="CT51" s="20">
        <f t="shared" si="6"/>
        <v>146.43372834491029</v>
      </c>
      <c r="CU51" s="15"/>
      <c r="CV51" s="49">
        <f>賃金!R72*$B$3/100</f>
        <v>7.2094574073593831</v>
      </c>
      <c r="CW51" s="15">
        <f t="shared" si="19"/>
        <v>9.2015826768329987</v>
      </c>
      <c r="CX51" s="15">
        <f t="shared" si="19"/>
        <v>9.5462134193249177</v>
      </c>
      <c r="CY51" s="15">
        <f t="shared" si="19"/>
        <v>9.8314893791290086</v>
      </c>
      <c r="CZ51" s="15">
        <f t="shared" si="19"/>
        <v>10.055542603582213</v>
      </c>
      <c r="DA51" s="15">
        <f t="shared" si="19"/>
        <v>10.217888539148644</v>
      </c>
      <c r="DB51" s="15">
        <f t="shared" si="19"/>
        <v>10.711225356105379</v>
      </c>
      <c r="DC51" s="15">
        <f t="shared" si="17"/>
        <v>10.755199507973936</v>
      </c>
      <c r="DD51" s="15">
        <f t="shared" si="17"/>
        <v>10.740888056971729</v>
      </c>
      <c r="DE51" s="15">
        <f t="shared" si="17"/>
        <v>10.672190374142337</v>
      </c>
      <c r="DF51" s="15">
        <f t="shared" si="17"/>
        <v>10.553771053688893</v>
      </c>
      <c r="DG51" s="15">
        <f t="shared" si="17"/>
        <v>10.622999794598373</v>
      </c>
      <c r="DH51" s="15">
        <f t="shared" si="17"/>
        <v>10.417021272641943</v>
      </c>
      <c r="DI51" s="15">
        <f t="shared" si="12"/>
        <v>10.17783942701076</v>
      </c>
      <c r="DJ51" s="15">
        <f t="shared" si="12"/>
        <v>9.9119808924601127</v>
      </c>
      <c r="DK51" s="15">
        <f t="shared" si="12"/>
        <v>9.626068919929553</v>
      </c>
      <c r="DL51" s="15">
        <f t="shared" si="12"/>
        <v>9.1211533510284877</v>
      </c>
      <c r="DM51" s="15">
        <f t="shared" si="12"/>
        <v>8.8214582472470084</v>
      </c>
      <c r="DN51" s="15">
        <f t="shared" ref="DN51:DY56" si="24">DM50</f>
        <v>8.5208092545969105</v>
      </c>
      <c r="DO51" s="15">
        <f t="shared" si="24"/>
        <v>8.2247204412648607</v>
      </c>
      <c r="DP51" s="15">
        <f t="shared" si="24"/>
        <v>7.9381297755539801</v>
      </c>
      <c r="DQ51" s="15">
        <f t="shared" si="24"/>
        <v>7.5639552570178186</v>
      </c>
      <c r="DR51" s="15">
        <f t="shared" si="24"/>
        <v>7.3115800562194462</v>
      </c>
      <c r="DS51" s="15">
        <f t="shared" si="24"/>
        <v>7.0784612198235344</v>
      </c>
      <c r="DT51" s="15">
        <f t="shared" si="24"/>
        <v>6.8658740615240363</v>
      </c>
      <c r="DU51" s="15">
        <f t="shared" si="24"/>
        <v>6.6738636853340756</v>
      </c>
      <c r="DV51" s="15">
        <f t="shared" si="24"/>
        <v>6.7193139396373995</v>
      </c>
      <c r="DW51" s="15">
        <f t="shared" si="24"/>
        <v>6.5577637366558914</v>
      </c>
      <c r="DX51" s="15">
        <f t="shared" si="24"/>
        <v>6.4086239340218363</v>
      </c>
      <c r="DY51" s="15">
        <f t="shared" si="24"/>
        <v>6.2654872816966876</v>
      </c>
      <c r="DZ51" s="15">
        <f t="shared" si="21"/>
        <v>6.1199910957388104</v>
      </c>
      <c r="EA51" s="15">
        <f t="shared" si="21"/>
        <v>6.3296621073758077</v>
      </c>
      <c r="EB51" s="15">
        <f t="shared" si="21"/>
        <v>6.1345076192187831</v>
      </c>
      <c r="EC51" s="15">
        <f t="shared" si="21"/>
        <v>5.8963022667124134</v>
      </c>
      <c r="ED51" s="15">
        <f t="shared" si="21"/>
        <v>5.5964103567685832</v>
      </c>
      <c r="EE51" s="15">
        <f t="shared" si="21"/>
        <v>5.2133939149380204</v>
      </c>
      <c r="EF51" s="15">
        <f t="shared" si="21"/>
        <v>4.5269223022538885</v>
      </c>
      <c r="EG51" s="15">
        <f t="shared" si="21"/>
        <v>3.9273593271600542</v>
      </c>
      <c r="EH51" s="15"/>
      <c r="EI51" s="15"/>
      <c r="EJ51" s="15"/>
      <c r="EK51" s="15"/>
      <c r="EL51" s="15"/>
      <c r="EN51" s="20">
        <f t="shared" si="8"/>
        <v>221.13036871141685</v>
      </c>
      <c r="EO51" s="29">
        <f t="shared" si="3"/>
        <v>14087.333966587454</v>
      </c>
      <c r="EQ51" s="13">
        <f t="shared" si="9"/>
        <v>-5616.3702649999996</v>
      </c>
      <c r="ER51" s="20">
        <f t="shared" si="4"/>
        <v>8470.9637015874541</v>
      </c>
      <c r="ES51" s="13">
        <f t="shared" si="0"/>
        <v>3377.3093297943306</v>
      </c>
    </row>
    <row r="52" spans="1:149" ht="15.75">
      <c r="A52" s="18">
        <v>2064</v>
      </c>
      <c r="C52" s="13">
        <v>61</v>
      </c>
      <c r="D52" s="49">
        <f>賃金!P73*$B$3/100</f>
        <v>3.4492065257535209</v>
      </c>
      <c r="E52" s="15">
        <f t="shared" si="14"/>
        <v>3.6085976703901737</v>
      </c>
      <c r="F52" s="15">
        <f t="shared" si="14"/>
        <v>4.5714943737580178</v>
      </c>
      <c r="G52" s="15">
        <f t="shared" si="14"/>
        <v>4.7111725501058359</v>
      </c>
      <c r="H52" s="15">
        <f t="shared" si="14"/>
        <v>4.8259303551241111</v>
      </c>
      <c r="I52" s="15">
        <f t="shared" si="14"/>
        <v>4.9174403876608688</v>
      </c>
      <c r="J52" s="15">
        <f t="shared" si="14"/>
        <v>4.9873594951507387</v>
      </c>
      <c r="K52" s="15">
        <f t="shared" si="14"/>
        <v>5.3594659874415473</v>
      </c>
      <c r="L52" s="15">
        <f t="shared" si="13"/>
        <v>5.393110812031523</v>
      </c>
      <c r="M52" s="15">
        <f t="shared" si="13"/>
        <v>5.4089244441858577</v>
      </c>
      <c r="N52" s="15">
        <f t="shared" si="13"/>
        <v>5.4085552853062859</v>
      </c>
      <c r="O52" s="15">
        <f t="shared" si="13"/>
        <v>5.3936112940271093</v>
      </c>
      <c r="P52" s="15">
        <f t="shared" si="13"/>
        <v>5.4854933888591599</v>
      </c>
      <c r="Q52" s="15">
        <f t="shared" si="13"/>
        <v>5.4451569486237021</v>
      </c>
      <c r="R52" s="15">
        <f t="shared" si="13"/>
        <v>5.3945552689561609</v>
      </c>
      <c r="S52" s="15">
        <f t="shared" si="13"/>
        <v>5.3351184109991072</v>
      </c>
      <c r="T52" s="15">
        <f t="shared" si="13"/>
        <v>5.2682108768645071</v>
      </c>
      <c r="U52" s="15">
        <f t="shared" si="13"/>
        <v>5.1617689898874746</v>
      </c>
      <c r="V52" s="15">
        <f t="shared" si="13"/>
        <v>5.084228265213639</v>
      </c>
      <c r="W52" s="15">
        <f t="shared" si="13"/>
        <v>5.0028931118898878</v>
      </c>
      <c r="X52" s="15">
        <f t="shared" si="13"/>
        <v>4.918810603220436</v>
      </c>
      <c r="Y52" s="15">
        <f t="shared" si="13"/>
        <v>4.8329386169002131</v>
      </c>
      <c r="Z52" s="15">
        <f t="shared" si="13"/>
        <v>4.6834125507067315</v>
      </c>
      <c r="AA52" s="15">
        <f t="shared" si="13"/>
        <v>4.5976037047241398</v>
      </c>
      <c r="AB52" s="15">
        <f t="shared" si="23"/>
        <v>4.5122891056357979</v>
      </c>
      <c r="AC52" s="15">
        <f t="shared" si="23"/>
        <v>4.4280144250456042</v>
      </c>
      <c r="AD52" s="15">
        <f t="shared" si="23"/>
        <v>4.3452135782530936</v>
      </c>
      <c r="AE52" s="15">
        <f t="shared" si="23"/>
        <v>4.2624055718904232</v>
      </c>
      <c r="AF52" s="15">
        <f t="shared" si="23"/>
        <v>4.1834167009801009</v>
      </c>
      <c r="AG52" s="15">
        <f t="shared" si="23"/>
        <v>4.1064845250352002</v>
      </c>
      <c r="AH52" s="15">
        <f t="shared" si="23"/>
        <v>4.031548480551856</v>
      </c>
      <c r="AI52" s="15">
        <f t="shared" si="23"/>
        <v>3.9584125652969919</v>
      </c>
      <c r="AJ52" s="15">
        <f t="shared" si="23"/>
        <v>4.1266476401024628</v>
      </c>
      <c r="AK52" s="15">
        <f t="shared" si="20"/>
        <v>4.0515952411261464</v>
      </c>
      <c r="AL52" s="15">
        <f t="shared" si="20"/>
        <v>3.9769166021219395</v>
      </c>
      <c r="AM52" s="15">
        <f t="shared" si="20"/>
        <v>3.9017780397580206</v>
      </c>
      <c r="AN52" s="15">
        <f t="shared" si="20"/>
        <v>3.8251768778358377</v>
      </c>
      <c r="AO52" s="15">
        <f t="shared" si="20"/>
        <v>4.1192231307511946</v>
      </c>
      <c r="AP52" s="15">
        <f t="shared" si="20"/>
        <v>4.0276930598885174</v>
      </c>
      <c r="AQ52" s="15">
        <f t="shared" si="20"/>
        <v>3.930076448877025</v>
      </c>
      <c r="AR52" s="15">
        <f t="shared" si="20"/>
        <v>3.824471961173133</v>
      </c>
      <c r="AS52" s="15">
        <f t="shared" si="20"/>
        <v>3.708764722152424</v>
      </c>
      <c r="AT52" s="15">
        <f>AS51</f>
        <v>3.1394351669941063</v>
      </c>
      <c r="AU52" s="15"/>
      <c r="AV52" s="15"/>
      <c r="AW52" s="15"/>
      <c r="AX52" s="15"/>
      <c r="AY52" s="20">
        <f t="shared" si="2"/>
        <v>0</v>
      </c>
      <c r="AZ52" s="15"/>
      <c r="BA52" s="49">
        <f>賃金!Q73*$B$3/100</f>
        <v>3.8073799323178896</v>
      </c>
      <c r="BB52" s="15">
        <f t="shared" si="16"/>
        <v>3.9635813619743532</v>
      </c>
      <c r="BC52" s="15">
        <f t="shared" si="16"/>
        <v>5.00706084646015</v>
      </c>
      <c r="BD52" s="15">
        <f t="shared" si="16"/>
        <v>5.1526076214153447</v>
      </c>
      <c r="BE52" s="15">
        <f t="shared" si="16"/>
        <v>5.2748286844031353</v>
      </c>
      <c r="BF52" s="15">
        <f t="shared" si="16"/>
        <v>5.3737207573448362</v>
      </c>
      <c r="BG52" s="15">
        <f t="shared" si="16"/>
        <v>5.449616986244191</v>
      </c>
      <c r="BH52" s="15">
        <f t="shared" si="15"/>
        <v>5.9807676668064254</v>
      </c>
      <c r="BI52" s="15">
        <f t="shared" si="15"/>
        <v>6.0156433826144893</v>
      </c>
      <c r="BJ52" s="15">
        <f t="shared" si="15"/>
        <v>6.0284616375997588</v>
      </c>
      <c r="BK52" s="15">
        <f t="shared" si="15"/>
        <v>6.0207012353652036</v>
      </c>
      <c r="BL52" s="15">
        <f t="shared" si="15"/>
        <v>5.9940337296892174</v>
      </c>
      <c r="BM52" s="15">
        <f t="shared" si="15"/>
        <v>6.0831843702625532</v>
      </c>
      <c r="BN52" s="15">
        <f t="shared" si="15"/>
        <v>6.0230006519576236</v>
      </c>
      <c r="BO52" s="15">
        <f t="shared" si="15"/>
        <v>5.9494430788246122</v>
      </c>
      <c r="BP52" s="15">
        <f t="shared" si="15"/>
        <v>5.864655292602146</v>
      </c>
      <c r="BQ52" s="15">
        <f t="shared" si="15"/>
        <v>5.770801257404786</v>
      </c>
      <c r="BR52" s="15">
        <f t="shared" si="15"/>
        <v>5.6767282257685645</v>
      </c>
      <c r="BS52" s="15">
        <f t="shared" si="22"/>
        <v>5.5710134024603031</v>
      </c>
      <c r="BT52" s="15">
        <f t="shared" si="22"/>
        <v>5.4624893765517619</v>
      </c>
      <c r="BU52" s="15">
        <f t="shared" si="22"/>
        <v>5.3530501710555152</v>
      </c>
      <c r="BV52" s="15">
        <f t="shared" si="22"/>
        <v>5.2444332138449674</v>
      </c>
      <c r="BW52" s="15">
        <f t="shared" si="22"/>
        <v>5.070273950359045</v>
      </c>
      <c r="BX52" s="15">
        <f t="shared" si="22"/>
        <v>4.9690660055180293</v>
      </c>
      <c r="BY52" s="15">
        <f t="shared" si="22"/>
        <v>4.8725364771481008</v>
      </c>
      <c r="BZ52" s="15">
        <f t="shared" si="22"/>
        <v>4.7814325222848666</v>
      </c>
      <c r="CA52" s="15">
        <f t="shared" si="22"/>
        <v>4.6961721695669691</v>
      </c>
      <c r="CB52" s="15">
        <f t="shared" si="22"/>
        <v>4.7186538535138718</v>
      </c>
      <c r="CC52" s="15">
        <f t="shared" si="22"/>
        <v>4.6432154596687996</v>
      </c>
      <c r="CD52" s="15">
        <f t="shared" si="22"/>
        <v>4.5726560832771774</v>
      </c>
      <c r="CE52" s="15">
        <f t="shared" si="22"/>
        <v>4.5057005101001044</v>
      </c>
      <c r="CF52" s="15">
        <f t="shared" si="22"/>
        <v>4.4405586825121794</v>
      </c>
      <c r="CG52" s="15">
        <f t="shared" si="22"/>
        <v>4.6449278258879101</v>
      </c>
      <c r="CH52" s="15">
        <f t="shared" si="22"/>
        <v>4.5715389480341138</v>
      </c>
      <c r="CI52" s="15">
        <f t="shared" si="18"/>
        <v>4.4907154540920677</v>
      </c>
      <c r="CJ52" s="15">
        <f t="shared" si="18"/>
        <v>4.3979913695421056</v>
      </c>
      <c r="CK52" s="15">
        <f t="shared" si="18"/>
        <v>4.2881646284345916</v>
      </c>
      <c r="CL52" s="15">
        <f t="shared" si="18"/>
        <v>4.3655879571583522</v>
      </c>
      <c r="CM52" s="15">
        <f t="shared" si="18"/>
        <v>4.1945767557394742</v>
      </c>
      <c r="CN52" s="15">
        <f t="shared" si="18"/>
        <v>3.9841628365745838</v>
      </c>
      <c r="CO52" s="15">
        <f t="shared" si="18"/>
        <v>3.7253892959396877</v>
      </c>
      <c r="CP52" s="15"/>
      <c r="CQ52" s="15"/>
      <c r="CR52" s="15"/>
      <c r="CS52" s="15"/>
      <c r="CT52" s="20">
        <f t="shared" si="6"/>
        <v>149.34696064596145</v>
      </c>
      <c r="CU52" s="15"/>
      <c r="CV52" s="49">
        <f>賃金!R73*$B$3/100</f>
        <v>6.8395577518132304</v>
      </c>
      <c r="CW52" s="15">
        <f t="shared" si="19"/>
        <v>7.2094574073593831</v>
      </c>
      <c r="CX52" s="15">
        <f t="shared" si="19"/>
        <v>9.2015826768329987</v>
      </c>
      <c r="CY52" s="15">
        <f t="shared" si="19"/>
        <v>9.5462134193249177</v>
      </c>
      <c r="CZ52" s="15">
        <f t="shared" si="19"/>
        <v>9.8314893791290086</v>
      </c>
      <c r="DA52" s="15">
        <f t="shared" si="19"/>
        <v>10.055542603582213</v>
      </c>
      <c r="DB52" s="15">
        <f t="shared" si="19"/>
        <v>10.217888539148644</v>
      </c>
      <c r="DC52" s="15">
        <f t="shared" si="17"/>
        <v>10.711225356105379</v>
      </c>
      <c r="DD52" s="15">
        <f t="shared" si="17"/>
        <v>10.755199507973936</v>
      </c>
      <c r="DE52" s="15">
        <f t="shared" si="17"/>
        <v>10.740888056971729</v>
      </c>
      <c r="DF52" s="15">
        <f t="shared" si="17"/>
        <v>10.672190374142337</v>
      </c>
      <c r="DG52" s="15">
        <f t="shared" si="17"/>
        <v>10.553771053688893</v>
      </c>
      <c r="DH52" s="15">
        <f t="shared" si="17"/>
        <v>10.622999794598373</v>
      </c>
      <c r="DI52" s="15">
        <f t="shared" si="17"/>
        <v>10.417021272641943</v>
      </c>
      <c r="DJ52" s="15">
        <f t="shared" si="17"/>
        <v>10.17783942701076</v>
      </c>
      <c r="DK52" s="15">
        <f t="shared" si="17"/>
        <v>9.9119808924601127</v>
      </c>
      <c r="DL52" s="15">
        <f t="shared" si="17"/>
        <v>9.626068919929553</v>
      </c>
      <c r="DM52" s="15">
        <f t="shared" si="17"/>
        <v>9.1211533510284877</v>
      </c>
      <c r="DN52" s="15">
        <f t="shared" si="17"/>
        <v>8.8214582472470084</v>
      </c>
      <c r="DO52" s="15">
        <f t="shared" si="24"/>
        <v>8.5208092545969105</v>
      </c>
      <c r="DP52" s="15">
        <f t="shared" si="24"/>
        <v>8.2247204412648607</v>
      </c>
      <c r="DQ52" s="15">
        <f t="shared" si="24"/>
        <v>7.9381297755539801</v>
      </c>
      <c r="DR52" s="15">
        <f t="shared" si="24"/>
        <v>7.5639552570178186</v>
      </c>
      <c r="DS52" s="15">
        <f t="shared" si="24"/>
        <v>7.3115800562194462</v>
      </c>
      <c r="DT52" s="15">
        <f t="shared" si="24"/>
        <v>7.0784612198235344</v>
      </c>
      <c r="DU52" s="15">
        <f t="shared" si="24"/>
        <v>6.8658740615240363</v>
      </c>
      <c r="DV52" s="15">
        <f t="shared" si="24"/>
        <v>6.6738636853340756</v>
      </c>
      <c r="DW52" s="15">
        <f t="shared" si="24"/>
        <v>6.7193139396373995</v>
      </c>
      <c r="DX52" s="15">
        <f t="shared" si="24"/>
        <v>6.5577637366558914</v>
      </c>
      <c r="DY52" s="15">
        <f t="shared" si="24"/>
        <v>6.4086239340218363</v>
      </c>
      <c r="DZ52" s="15">
        <f t="shared" si="21"/>
        <v>6.2654872816966876</v>
      </c>
      <c r="EA52" s="15">
        <f t="shared" si="21"/>
        <v>6.1199910957388104</v>
      </c>
      <c r="EB52" s="15">
        <f t="shared" si="21"/>
        <v>6.3296621073758077</v>
      </c>
      <c r="EC52" s="15">
        <f t="shared" si="21"/>
        <v>6.1345076192187831</v>
      </c>
      <c r="ED52" s="15">
        <f t="shared" si="21"/>
        <v>5.8963022667124134</v>
      </c>
      <c r="EE52" s="15">
        <f t="shared" si="21"/>
        <v>5.5964103567685832</v>
      </c>
      <c r="EF52" s="15">
        <f t="shared" si="21"/>
        <v>5.2133939149380204</v>
      </c>
      <c r="EG52" s="15">
        <f t="shared" si="21"/>
        <v>4.5269223022538885</v>
      </c>
      <c r="EH52" s="15">
        <f t="shared" si="21"/>
        <v>3.9273593271600542</v>
      </c>
      <c r="EI52" s="15"/>
      <c r="EJ52" s="15"/>
      <c r="EK52" s="15"/>
      <c r="EL52" s="15"/>
      <c r="EN52" s="20">
        <f t="shared" si="8"/>
        <v>226.42931990582599</v>
      </c>
      <c r="EO52" s="29">
        <f t="shared" si="3"/>
        <v>14421.670037339494</v>
      </c>
      <c r="EQ52" s="13">
        <f t="shared" si="9"/>
        <v>-5616.3702649999996</v>
      </c>
      <c r="ER52" s="20">
        <f t="shared" si="4"/>
        <v>8805.2997723394947</v>
      </c>
      <c r="ES52" s="13">
        <f t="shared" si="0"/>
        <v>3434.5792854485094</v>
      </c>
    </row>
    <row r="53" spans="1:149" ht="15.75">
      <c r="A53" s="18">
        <v>2065</v>
      </c>
      <c r="C53" s="13">
        <v>62</v>
      </c>
      <c r="D53" s="49">
        <f>賃金!P74*$B$3/100</f>
        <v>3.2652501185104308</v>
      </c>
      <c r="E53" s="15">
        <f t="shared" si="14"/>
        <v>3.4492065257535209</v>
      </c>
      <c r="F53" s="15">
        <f t="shared" si="14"/>
        <v>3.6085976703901737</v>
      </c>
      <c r="G53" s="15">
        <f t="shared" si="14"/>
        <v>4.5714943737580178</v>
      </c>
      <c r="H53" s="15">
        <f t="shared" si="14"/>
        <v>4.7111725501058359</v>
      </c>
      <c r="I53" s="15">
        <f t="shared" si="14"/>
        <v>4.8259303551241111</v>
      </c>
      <c r="J53" s="15">
        <f t="shared" si="14"/>
        <v>4.9174403876608688</v>
      </c>
      <c r="K53" s="15">
        <f t="shared" si="14"/>
        <v>4.9873594951507387</v>
      </c>
      <c r="L53" s="15">
        <f t="shared" si="13"/>
        <v>5.3594659874415473</v>
      </c>
      <c r="M53" s="15">
        <f t="shared" si="13"/>
        <v>5.393110812031523</v>
      </c>
      <c r="N53" s="15">
        <f t="shared" si="13"/>
        <v>5.4089244441858577</v>
      </c>
      <c r="O53" s="15">
        <f t="shared" si="13"/>
        <v>5.4085552853062859</v>
      </c>
      <c r="P53" s="15">
        <f t="shared" si="13"/>
        <v>5.3936112940271093</v>
      </c>
      <c r="Q53" s="15">
        <f t="shared" si="13"/>
        <v>5.4854933888591599</v>
      </c>
      <c r="R53" s="15">
        <f t="shared" si="13"/>
        <v>5.4451569486237021</v>
      </c>
      <c r="S53" s="15">
        <f t="shared" si="13"/>
        <v>5.3945552689561609</v>
      </c>
      <c r="T53" s="15">
        <f t="shared" si="13"/>
        <v>5.3351184109991072</v>
      </c>
      <c r="U53" s="15">
        <f t="shared" si="13"/>
        <v>5.2682108768645071</v>
      </c>
      <c r="V53" s="15">
        <f t="shared" si="13"/>
        <v>5.1617689898874746</v>
      </c>
      <c r="W53" s="15">
        <f t="shared" si="13"/>
        <v>5.084228265213639</v>
      </c>
      <c r="X53" s="15">
        <f t="shared" si="13"/>
        <v>5.0028931118898878</v>
      </c>
      <c r="Y53" s="15">
        <f t="shared" si="13"/>
        <v>4.918810603220436</v>
      </c>
      <c r="Z53" s="15">
        <f t="shared" si="13"/>
        <v>4.8329386169002131</v>
      </c>
      <c r="AA53" s="15">
        <f t="shared" si="13"/>
        <v>4.6834125507067315</v>
      </c>
      <c r="AB53" s="15">
        <f t="shared" si="23"/>
        <v>4.5976037047241398</v>
      </c>
      <c r="AC53" s="15">
        <f t="shared" si="23"/>
        <v>4.5122891056357979</v>
      </c>
      <c r="AD53" s="15">
        <f t="shared" si="23"/>
        <v>4.4280144250456042</v>
      </c>
      <c r="AE53" s="15">
        <f t="shared" si="23"/>
        <v>4.3452135782530936</v>
      </c>
      <c r="AF53" s="15">
        <f t="shared" si="23"/>
        <v>4.2624055718904232</v>
      </c>
      <c r="AG53" s="15">
        <f t="shared" si="23"/>
        <v>4.1834167009801009</v>
      </c>
      <c r="AH53" s="15">
        <f t="shared" si="23"/>
        <v>4.1064845250352002</v>
      </c>
      <c r="AI53" s="15">
        <f t="shared" si="23"/>
        <v>4.031548480551856</v>
      </c>
      <c r="AJ53" s="15">
        <f t="shared" si="23"/>
        <v>3.9584125652969919</v>
      </c>
      <c r="AK53" s="15">
        <f t="shared" si="20"/>
        <v>4.1266476401024628</v>
      </c>
      <c r="AL53" s="15">
        <f t="shared" si="20"/>
        <v>4.0515952411261464</v>
      </c>
      <c r="AM53" s="15">
        <f t="shared" si="20"/>
        <v>3.9769166021219395</v>
      </c>
      <c r="AN53" s="15">
        <f t="shared" si="20"/>
        <v>3.9017780397580206</v>
      </c>
      <c r="AO53" s="15">
        <f t="shared" si="20"/>
        <v>3.8251768778358377</v>
      </c>
      <c r="AP53" s="15">
        <f t="shared" si="20"/>
        <v>4.1192231307511946</v>
      </c>
      <c r="AQ53" s="15">
        <f t="shared" si="20"/>
        <v>4.0276930598885174</v>
      </c>
      <c r="AR53" s="15">
        <f t="shared" si="20"/>
        <v>3.930076448877025</v>
      </c>
      <c r="AS53" s="15">
        <f t="shared" si="20"/>
        <v>3.824471961173133</v>
      </c>
      <c r="AT53" s="15">
        <f>AS52</f>
        <v>3.708764722152424</v>
      </c>
      <c r="AU53" s="15">
        <f>AT52</f>
        <v>3.1394351669941063</v>
      </c>
      <c r="AV53" s="15"/>
      <c r="AW53" s="15"/>
      <c r="AX53" s="15"/>
      <c r="AY53" s="20">
        <f t="shared" si="2"/>
        <v>0</v>
      </c>
      <c r="AZ53" s="15"/>
      <c r="BA53" s="49">
        <f>賃金!Q74*$B$3/100</f>
        <v>3.6339930655340607</v>
      </c>
      <c r="BB53" s="15">
        <f t="shared" si="16"/>
        <v>3.8073799323178896</v>
      </c>
      <c r="BC53" s="15">
        <f t="shared" si="16"/>
        <v>3.9635813619743532</v>
      </c>
      <c r="BD53" s="15">
        <f t="shared" si="16"/>
        <v>5.00706084646015</v>
      </c>
      <c r="BE53" s="15">
        <f t="shared" si="16"/>
        <v>5.1526076214153447</v>
      </c>
      <c r="BF53" s="15">
        <f t="shared" si="16"/>
        <v>5.2748286844031353</v>
      </c>
      <c r="BG53" s="15">
        <f t="shared" si="16"/>
        <v>5.3737207573448362</v>
      </c>
      <c r="BH53" s="15">
        <f t="shared" si="15"/>
        <v>5.449616986244191</v>
      </c>
      <c r="BI53" s="15">
        <f t="shared" si="15"/>
        <v>5.9807676668064254</v>
      </c>
      <c r="BJ53" s="15">
        <f t="shared" si="15"/>
        <v>6.0156433826144893</v>
      </c>
      <c r="BK53" s="15">
        <f t="shared" si="15"/>
        <v>6.0284616375997588</v>
      </c>
      <c r="BL53" s="15">
        <f t="shared" si="15"/>
        <v>6.0207012353652036</v>
      </c>
      <c r="BM53" s="15">
        <f t="shared" si="15"/>
        <v>5.9940337296892174</v>
      </c>
      <c r="BN53" s="15">
        <f t="shared" si="15"/>
        <v>6.0831843702625532</v>
      </c>
      <c r="BO53" s="15">
        <f t="shared" si="15"/>
        <v>6.0230006519576236</v>
      </c>
      <c r="BP53" s="15">
        <f t="shared" si="15"/>
        <v>5.9494430788246122</v>
      </c>
      <c r="BQ53" s="15">
        <f t="shared" si="15"/>
        <v>5.864655292602146</v>
      </c>
      <c r="BR53" s="15">
        <f t="shared" si="15"/>
        <v>5.770801257404786</v>
      </c>
      <c r="BS53" s="15">
        <f t="shared" si="22"/>
        <v>5.6767282257685645</v>
      </c>
      <c r="BT53" s="15">
        <f t="shared" si="22"/>
        <v>5.5710134024603031</v>
      </c>
      <c r="BU53" s="15">
        <f t="shared" si="22"/>
        <v>5.4624893765517619</v>
      </c>
      <c r="BV53" s="15">
        <f t="shared" si="22"/>
        <v>5.3530501710555152</v>
      </c>
      <c r="BW53" s="15">
        <f t="shared" si="22"/>
        <v>5.2444332138449674</v>
      </c>
      <c r="BX53" s="15">
        <f t="shared" si="22"/>
        <v>5.070273950359045</v>
      </c>
      <c r="BY53" s="15">
        <f t="shared" si="22"/>
        <v>4.9690660055180293</v>
      </c>
      <c r="BZ53" s="15">
        <f t="shared" si="22"/>
        <v>4.8725364771481008</v>
      </c>
      <c r="CA53" s="15">
        <f t="shared" si="22"/>
        <v>4.7814325222848666</v>
      </c>
      <c r="CB53" s="15">
        <f t="shared" si="22"/>
        <v>4.6961721695669691</v>
      </c>
      <c r="CC53" s="15">
        <f t="shared" si="22"/>
        <v>4.7186538535138718</v>
      </c>
      <c r="CD53" s="15">
        <f t="shared" si="22"/>
        <v>4.6432154596687996</v>
      </c>
      <c r="CE53" s="15">
        <f t="shared" si="22"/>
        <v>4.5726560832771774</v>
      </c>
      <c r="CF53" s="15">
        <f t="shared" si="22"/>
        <v>4.5057005101001044</v>
      </c>
      <c r="CG53" s="15">
        <f t="shared" si="22"/>
        <v>4.4405586825121794</v>
      </c>
      <c r="CH53" s="15">
        <f t="shared" si="22"/>
        <v>4.6449278258879101</v>
      </c>
      <c r="CI53" s="15">
        <f t="shared" si="18"/>
        <v>4.5715389480341138</v>
      </c>
      <c r="CJ53" s="15">
        <f t="shared" si="18"/>
        <v>4.4907154540920677</v>
      </c>
      <c r="CK53" s="15">
        <f t="shared" si="18"/>
        <v>4.3979913695421056</v>
      </c>
      <c r="CL53" s="15">
        <f t="shared" si="18"/>
        <v>4.2881646284345916</v>
      </c>
      <c r="CM53" s="15">
        <f t="shared" si="18"/>
        <v>4.3655879571583522</v>
      </c>
      <c r="CN53" s="15">
        <f t="shared" si="18"/>
        <v>4.1945767557394742</v>
      </c>
      <c r="CO53" s="15">
        <f t="shared" si="18"/>
        <v>3.9841628365745838</v>
      </c>
      <c r="CP53" s="15">
        <f t="shared" si="18"/>
        <v>3.7253892959396877</v>
      </c>
      <c r="CQ53" s="15"/>
      <c r="CR53" s="15"/>
      <c r="CS53" s="15"/>
      <c r="CT53" s="20">
        <f t="shared" si="6"/>
        <v>152.14538489621506</v>
      </c>
      <c r="CU53" s="15"/>
      <c r="CV53" s="49">
        <f>賃金!R74*$B$3/100</f>
        <v>6.4334852396543614</v>
      </c>
      <c r="CW53" s="15">
        <f t="shared" si="19"/>
        <v>6.8395577518132304</v>
      </c>
      <c r="CX53" s="15">
        <f t="shared" si="19"/>
        <v>7.2094574073593831</v>
      </c>
      <c r="CY53" s="15">
        <f t="shared" si="19"/>
        <v>9.2015826768329987</v>
      </c>
      <c r="CZ53" s="15">
        <f t="shared" si="19"/>
        <v>9.5462134193249177</v>
      </c>
      <c r="DA53" s="15">
        <f t="shared" si="19"/>
        <v>9.8314893791290086</v>
      </c>
      <c r="DB53" s="15">
        <f t="shared" si="19"/>
        <v>10.055542603582213</v>
      </c>
      <c r="DC53" s="15">
        <f t="shared" si="17"/>
        <v>10.217888539148644</v>
      </c>
      <c r="DD53" s="15">
        <f t="shared" si="17"/>
        <v>10.711225356105379</v>
      </c>
      <c r="DE53" s="15">
        <f t="shared" si="17"/>
        <v>10.755199507973936</v>
      </c>
      <c r="DF53" s="15">
        <f t="shared" si="17"/>
        <v>10.740888056971729</v>
      </c>
      <c r="DG53" s="15">
        <f t="shared" si="17"/>
        <v>10.672190374142337</v>
      </c>
      <c r="DH53" s="15">
        <f t="shared" si="17"/>
        <v>10.553771053688893</v>
      </c>
      <c r="DI53" s="15">
        <f t="shared" si="17"/>
        <v>10.622999794598373</v>
      </c>
      <c r="DJ53" s="15">
        <f t="shared" si="17"/>
        <v>10.417021272641943</v>
      </c>
      <c r="DK53" s="15">
        <f t="shared" si="17"/>
        <v>10.17783942701076</v>
      </c>
      <c r="DL53" s="15">
        <f t="shared" si="17"/>
        <v>9.9119808924601127</v>
      </c>
      <c r="DM53" s="15">
        <f t="shared" si="17"/>
        <v>9.626068919929553</v>
      </c>
      <c r="DN53" s="15">
        <f t="shared" si="17"/>
        <v>9.1211533510284877</v>
      </c>
      <c r="DO53" s="15">
        <f t="shared" si="24"/>
        <v>8.8214582472470084</v>
      </c>
      <c r="DP53" s="15">
        <f t="shared" si="24"/>
        <v>8.5208092545969105</v>
      </c>
      <c r="DQ53" s="15">
        <f t="shared" si="24"/>
        <v>8.2247204412648607</v>
      </c>
      <c r="DR53" s="15">
        <f t="shared" si="24"/>
        <v>7.9381297755539801</v>
      </c>
      <c r="DS53" s="15">
        <f t="shared" si="24"/>
        <v>7.5639552570178186</v>
      </c>
      <c r="DT53" s="15">
        <f t="shared" si="24"/>
        <v>7.3115800562194462</v>
      </c>
      <c r="DU53" s="15">
        <f t="shared" si="24"/>
        <v>7.0784612198235344</v>
      </c>
      <c r="DV53" s="15">
        <f t="shared" si="24"/>
        <v>6.8658740615240363</v>
      </c>
      <c r="DW53" s="15">
        <f t="shared" si="24"/>
        <v>6.6738636853340756</v>
      </c>
      <c r="DX53" s="15">
        <f t="shared" si="24"/>
        <v>6.7193139396373995</v>
      </c>
      <c r="DY53" s="15">
        <f t="shared" si="24"/>
        <v>6.5577637366558914</v>
      </c>
      <c r="DZ53" s="15">
        <f t="shared" si="21"/>
        <v>6.4086239340218363</v>
      </c>
      <c r="EA53" s="15">
        <f t="shared" si="21"/>
        <v>6.2654872816966876</v>
      </c>
      <c r="EB53" s="15">
        <f t="shared" si="21"/>
        <v>6.1199910957388104</v>
      </c>
      <c r="EC53" s="15">
        <f t="shared" si="21"/>
        <v>6.3296621073758077</v>
      </c>
      <c r="ED53" s="15">
        <f t="shared" si="21"/>
        <v>6.1345076192187831</v>
      </c>
      <c r="EE53" s="15">
        <f t="shared" si="21"/>
        <v>5.8963022667124134</v>
      </c>
      <c r="EF53" s="15">
        <f t="shared" si="21"/>
        <v>5.5964103567685832</v>
      </c>
      <c r="EG53" s="15">
        <f t="shared" si="21"/>
        <v>5.2133939149380204</v>
      </c>
      <c r="EH53" s="15">
        <f t="shared" si="21"/>
        <v>4.5269223022538885</v>
      </c>
      <c r="EI53" s="15">
        <f t="shared" si="21"/>
        <v>3.9273593271600542</v>
      </c>
      <c r="EJ53" s="15"/>
      <c r="EK53" s="15"/>
      <c r="EL53" s="15"/>
      <c r="EN53" s="20">
        <f t="shared" si="8"/>
        <v>231.45639485340871</v>
      </c>
      <c r="EO53" s="29">
        <f t="shared" si="3"/>
        <v>14739.040591845269</v>
      </c>
      <c r="EQ53" s="13">
        <f t="shared" si="9"/>
        <v>-5616.3702649999996</v>
      </c>
      <c r="ER53" s="20">
        <f t="shared" si="4"/>
        <v>9122.6703268452693</v>
      </c>
      <c r="ES53" s="13">
        <f t="shared" si="0"/>
        <v>3481.3105201247417</v>
      </c>
    </row>
    <row r="54" spans="1:149" ht="15.75">
      <c r="A54" s="18">
        <v>2066</v>
      </c>
      <c r="C54" s="13">
        <v>63</v>
      </c>
      <c r="D54" s="49">
        <f>賃金!P75*$B$3/100</f>
        <v>3.0553431713164492</v>
      </c>
      <c r="E54" s="15">
        <f t="shared" si="14"/>
        <v>3.2652501185104308</v>
      </c>
      <c r="F54" s="15">
        <f t="shared" si="14"/>
        <v>3.4492065257535209</v>
      </c>
      <c r="G54" s="15">
        <f t="shared" si="14"/>
        <v>3.6085976703901737</v>
      </c>
      <c r="H54" s="15">
        <f t="shared" si="14"/>
        <v>4.5714943737580178</v>
      </c>
      <c r="I54" s="15">
        <f t="shared" si="14"/>
        <v>4.7111725501058359</v>
      </c>
      <c r="J54" s="15">
        <f t="shared" si="14"/>
        <v>4.8259303551241111</v>
      </c>
      <c r="K54" s="15">
        <f t="shared" si="14"/>
        <v>4.9174403876608688</v>
      </c>
      <c r="L54" s="15">
        <f t="shared" si="13"/>
        <v>4.9873594951507387</v>
      </c>
      <c r="M54" s="15">
        <f t="shared" si="13"/>
        <v>5.3594659874415473</v>
      </c>
      <c r="N54" s="15">
        <f t="shared" si="13"/>
        <v>5.393110812031523</v>
      </c>
      <c r="O54" s="15">
        <f t="shared" si="13"/>
        <v>5.4089244441858577</v>
      </c>
      <c r="P54" s="15">
        <f t="shared" si="13"/>
        <v>5.4085552853062859</v>
      </c>
      <c r="Q54" s="15">
        <f t="shared" si="13"/>
        <v>5.3936112940271093</v>
      </c>
      <c r="R54" s="15">
        <f t="shared" si="13"/>
        <v>5.4854933888591599</v>
      </c>
      <c r="S54" s="15">
        <f t="shared" si="13"/>
        <v>5.4451569486237021</v>
      </c>
      <c r="T54" s="15">
        <f t="shared" si="13"/>
        <v>5.3945552689561609</v>
      </c>
      <c r="U54" s="15">
        <f t="shared" si="13"/>
        <v>5.3351184109991072</v>
      </c>
      <c r="V54" s="15">
        <f t="shared" si="13"/>
        <v>5.2682108768645071</v>
      </c>
      <c r="W54" s="15">
        <f t="shared" si="13"/>
        <v>5.1617689898874746</v>
      </c>
      <c r="X54" s="15">
        <f t="shared" si="13"/>
        <v>5.084228265213639</v>
      </c>
      <c r="Y54" s="15">
        <f t="shared" si="13"/>
        <v>5.0028931118898878</v>
      </c>
      <c r="Z54" s="15">
        <f t="shared" si="13"/>
        <v>4.918810603220436</v>
      </c>
      <c r="AA54" s="15">
        <f t="shared" si="13"/>
        <v>4.8329386169002131</v>
      </c>
      <c r="AB54" s="15">
        <f t="shared" si="23"/>
        <v>4.6834125507067315</v>
      </c>
      <c r="AC54" s="15">
        <f t="shared" si="23"/>
        <v>4.5976037047241398</v>
      </c>
      <c r="AD54" s="15">
        <f t="shared" si="23"/>
        <v>4.5122891056357979</v>
      </c>
      <c r="AE54" s="15">
        <f t="shared" si="23"/>
        <v>4.4280144250456042</v>
      </c>
      <c r="AF54" s="15">
        <f t="shared" si="23"/>
        <v>4.3452135782530936</v>
      </c>
      <c r="AG54" s="15">
        <f t="shared" si="23"/>
        <v>4.2624055718904232</v>
      </c>
      <c r="AH54" s="15">
        <f t="shared" si="23"/>
        <v>4.1834167009801009</v>
      </c>
      <c r="AI54" s="15">
        <f t="shared" si="23"/>
        <v>4.1064845250352002</v>
      </c>
      <c r="AJ54" s="15">
        <f t="shared" si="23"/>
        <v>4.031548480551856</v>
      </c>
      <c r="AK54" s="15">
        <f t="shared" si="20"/>
        <v>3.9584125652969919</v>
      </c>
      <c r="AL54" s="15">
        <f t="shared" si="20"/>
        <v>4.1266476401024628</v>
      </c>
      <c r="AM54" s="15">
        <f t="shared" si="20"/>
        <v>4.0515952411261464</v>
      </c>
      <c r="AN54" s="15">
        <f t="shared" si="20"/>
        <v>3.9769166021219395</v>
      </c>
      <c r="AO54" s="15">
        <f t="shared" si="20"/>
        <v>3.9017780397580206</v>
      </c>
      <c r="AP54" s="15">
        <f t="shared" si="20"/>
        <v>3.8251768778358377</v>
      </c>
      <c r="AQ54" s="15">
        <f t="shared" si="20"/>
        <v>4.1192231307511946</v>
      </c>
      <c r="AR54" s="15">
        <f t="shared" si="20"/>
        <v>4.0276930598885174</v>
      </c>
      <c r="AS54" s="15">
        <f t="shared" si="20"/>
        <v>3.930076448877025</v>
      </c>
      <c r="AT54" s="15">
        <f>AS53</f>
        <v>3.824471961173133</v>
      </c>
      <c r="AU54" s="15">
        <f>AT53</f>
        <v>3.708764722152424</v>
      </c>
      <c r="AV54" s="15">
        <f>AU53</f>
        <v>3.1394351669941063</v>
      </c>
      <c r="AW54" s="15"/>
      <c r="AX54" s="15"/>
      <c r="AY54" s="20">
        <f t="shared" si="2"/>
        <v>0</v>
      </c>
      <c r="AZ54" s="15"/>
      <c r="BA54" s="49">
        <f>賃金!Q75*$B$3/100</f>
        <v>3.4447863986182665</v>
      </c>
      <c r="BB54" s="15">
        <f t="shared" si="16"/>
        <v>3.6339930655340607</v>
      </c>
      <c r="BC54" s="15">
        <f t="shared" si="16"/>
        <v>3.8073799323178896</v>
      </c>
      <c r="BD54" s="15">
        <f t="shared" si="16"/>
        <v>3.9635813619743532</v>
      </c>
      <c r="BE54" s="15">
        <f t="shared" si="16"/>
        <v>5.00706084646015</v>
      </c>
      <c r="BF54" s="15">
        <f t="shared" si="16"/>
        <v>5.1526076214153447</v>
      </c>
      <c r="BG54" s="15">
        <f t="shared" si="16"/>
        <v>5.2748286844031353</v>
      </c>
      <c r="BH54" s="15">
        <f t="shared" si="15"/>
        <v>5.3737207573448362</v>
      </c>
      <c r="BI54" s="15">
        <f t="shared" si="15"/>
        <v>5.449616986244191</v>
      </c>
      <c r="BJ54" s="15">
        <f t="shared" si="15"/>
        <v>5.9807676668064254</v>
      </c>
      <c r="BK54" s="15">
        <f t="shared" si="15"/>
        <v>6.0156433826144893</v>
      </c>
      <c r="BL54" s="15">
        <f t="shared" si="15"/>
        <v>6.0284616375997588</v>
      </c>
      <c r="BM54" s="15">
        <f t="shared" si="15"/>
        <v>6.0207012353652036</v>
      </c>
      <c r="BN54" s="15">
        <f t="shared" si="15"/>
        <v>5.9940337296892174</v>
      </c>
      <c r="BO54" s="15">
        <f t="shared" si="15"/>
        <v>6.0831843702625532</v>
      </c>
      <c r="BP54" s="15">
        <f t="shared" si="15"/>
        <v>6.0230006519576236</v>
      </c>
      <c r="BQ54" s="15">
        <f t="shared" si="15"/>
        <v>5.9494430788246122</v>
      </c>
      <c r="BR54" s="15">
        <f t="shared" si="15"/>
        <v>5.864655292602146</v>
      </c>
      <c r="BS54" s="15">
        <f t="shared" si="22"/>
        <v>5.770801257404786</v>
      </c>
      <c r="BT54" s="15">
        <f t="shared" si="22"/>
        <v>5.6767282257685645</v>
      </c>
      <c r="BU54" s="15">
        <f t="shared" si="22"/>
        <v>5.5710134024603031</v>
      </c>
      <c r="BV54" s="15">
        <f t="shared" si="22"/>
        <v>5.4624893765517619</v>
      </c>
      <c r="BW54" s="15">
        <f t="shared" si="22"/>
        <v>5.3530501710555152</v>
      </c>
      <c r="BX54" s="15">
        <f t="shared" si="22"/>
        <v>5.2444332138449674</v>
      </c>
      <c r="BY54" s="15">
        <f t="shared" si="22"/>
        <v>5.070273950359045</v>
      </c>
      <c r="BZ54" s="15">
        <f t="shared" si="22"/>
        <v>4.9690660055180293</v>
      </c>
      <c r="CA54" s="15">
        <f t="shared" si="22"/>
        <v>4.8725364771481008</v>
      </c>
      <c r="CB54" s="15">
        <f t="shared" si="22"/>
        <v>4.7814325222848666</v>
      </c>
      <c r="CC54" s="15">
        <f t="shared" si="22"/>
        <v>4.6961721695669691</v>
      </c>
      <c r="CD54" s="15">
        <f t="shared" si="22"/>
        <v>4.7186538535138718</v>
      </c>
      <c r="CE54" s="15">
        <f t="shared" si="22"/>
        <v>4.6432154596687996</v>
      </c>
      <c r="CF54" s="15">
        <f t="shared" si="22"/>
        <v>4.5726560832771774</v>
      </c>
      <c r="CG54" s="15">
        <f t="shared" si="22"/>
        <v>4.5057005101001044</v>
      </c>
      <c r="CH54" s="15">
        <f t="shared" si="22"/>
        <v>4.4405586825121794</v>
      </c>
      <c r="CI54" s="15">
        <f t="shared" si="18"/>
        <v>4.6449278258879101</v>
      </c>
      <c r="CJ54" s="15">
        <f t="shared" si="18"/>
        <v>4.5715389480341138</v>
      </c>
      <c r="CK54" s="15">
        <f t="shared" si="18"/>
        <v>4.4907154540920677</v>
      </c>
      <c r="CL54" s="15">
        <f t="shared" si="18"/>
        <v>4.3979913695421056</v>
      </c>
      <c r="CM54" s="15">
        <f t="shared" si="18"/>
        <v>4.2881646284345916</v>
      </c>
      <c r="CN54" s="15">
        <f t="shared" si="18"/>
        <v>4.3655879571583522</v>
      </c>
      <c r="CO54" s="15">
        <f t="shared" si="18"/>
        <v>4.1945767557394742</v>
      </c>
      <c r="CP54" s="15">
        <f t="shared" si="18"/>
        <v>3.9841628365745838</v>
      </c>
      <c r="CQ54" s="15">
        <f t="shared" si="18"/>
        <v>3.7253892959396877</v>
      </c>
      <c r="CR54" s="15"/>
      <c r="CS54" s="15"/>
      <c r="CT54" s="20">
        <f t="shared" si="6"/>
        <v>154.81636979938261</v>
      </c>
      <c r="CU54" s="15"/>
      <c r="CV54" s="49">
        <f>賃金!R75*$B$3/100</f>
        <v>5.9983616145609675</v>
      </c>
      <c r="CW54" s="15">
        <f t="shared" si="19"/>
        <v>6.4334852396543614</v>
      </c>
      <c r="CX54" s="15">
        <f t="shared" si="19"/>
        <v>6.8395577518132304</v>
      </c>
      <c r="CY54" s="15">
        <f t="shared" si="19"/>
        <v>7.2094574073593831</v>
      </c>
      <c r="CZ54" s="15">
        <f t="shared" si="19"/>
        <v>9.2015826768329987</v>
      </c>
      <c r="DA54" s="15">
        <f t="shared" si="19"/>
        <v>9.5462134193249177</v>
      </c>
      <c r="DB54" s="15">
        <f t="shared" si="19"/>
        <v>9.8314893791290086</v>
      </c>
      <c r="DC54" s="15">
        <f t="shared" si="17"/>
        <v>10.055542603582213</v>
      </c>
      <c r="DD54" s="15">
        <f t="shared" si="17"/>
        <v>10.217888539148644</v>
      </c>
      <c r="DE54" s="15">
        <f t="shared" si="17"/>
        <v>10.711225356105379</v>
      </c>
      <c r="DF54" s="15">
        <f t="shared" si="17"/>
        <v>10.755199507973936</v>
      </c>
      <c r="DG54" s="15">
        <f t="shared" si="17"/>
        <v>10.740888056971729</v>
      </c>
      <c r="DH54" s="15">
        <f t="shared" si="17"/>
        <v>10.672190374142337</v>
      </c>
      <c r="DI54" s="15">
        <f t="shared" si="17"/>
        <v>10.553771053688893</v>
      </c>
      <c r="DJ54" s="15">
        <f t="shared" si="17"/>
        <v>10.622999794598373</v>
      </c>
      <c r="DK54" s="15">
        <f t="shared" si="17"/>
        <v>10.417021272641943</v>
      </c>
      <c r="DL54" s="15">
        <f t="shared" si="17"/>
        <v>10.17783942701076</v>
      </c>
      <c r="DM54" s="15">
        <f t="shared" si="17"/>
        <v>9.9119808924601127</v>
      </c>
      <c r="DN54" s="15">
        <f t="shared" si="17"/>
        <v>9.626068919929553</v>
      </c>
      <c r="DO54" s="15">
        <f t="shared" si="24"/>
        <v>9.1211533510284877</v>
      </c>
      <c r="DP54" s="15">
        <f t="shared" si="24"/>
        <v>8.8214582472470084</v>
      </c>
      <c r="DQ54" s="15">
        <f t="shared" si="24"/>
        <v>8.5208092545969105</v>
      </c>
      <c r="DR54" s="15">
        <f t="shared" si="24"/>
        <v>8.2247204412648607</v>
      </c>
      <c r="DS54" s="15">
        <f t="shared" si="24"/>
        <v>7.9381297755539801</v>
      </c>
      <c r="DT54" s="15">
        <f t="shared" si="24"/>
        <v>7.5639552570178186</v>
      </c>
      <c r="DU54" s="15">
        <f t="shared" si="24"/>
        <v>7.3115800562194462</v>
      </c>
      <c r="DV54" s="15">
        <f t="shared" si="24"/>
        <v>7.0784612198235344</v>
      </c>
      <c r="DW54" s="15">
        <f t="shared" si="24"/>
        <v>6.8658740615240363</v>
      </c>
      <c r="DX54" s="15">
        <f t="shared" si="24"/>
        <v>6.6738636853340756</v>
      </c>
      <c r="DY54" s="15">
        <f t="shared" si="24"/>
        <v>6.7193139396373995</v>
      </c>
      <c r="DZ54" s="15">
        <f t="shared" si="21"/>
        <v>6.5577637366558914</v>
      </c>
      <c r="EA54" s="15">
        <f t="shared" si="21"/>
        <v>6.4086239340218363</v>
      </c>
      <c r="EB54" s="15">
        <f t="shared" si="21"/>
        <v>6.2654872816966876</v>
      </c>
      <c r="EC54" s="15">
        <f t="shared" si="21"/>
        <v>6.1199910957388104</v>
      </c>
      <c r="ED54" s="15">
        <f t="shared" si="21"/>
        <v>6.3296621073758077</v>
      </c>
      <c r="EE54" s="15">
        <f t="shared" si="21"/>
        <v>6.1345076192187831</v>
      </c>
      <c r="EF54" s="15">
        <f t="shared" si="21"/>
        <v>5.8963022667124134</v>
      </c>
      <c r="EG54" s="15">
        <f t="shared" si="21"/>
        <v>5.5964103567685832</v>
      </c>
      <c r="EH54" s="15">
        <f t="shared" si="21"/>
        <v>5.2133939149380204</v>
      </c>
      <c r="EI54" s="15">
        <f t="shared" si="21"/>
        <v>4.5269223022538885</v>
      </c>
      <c r="EJ54" s="15">
        <f t="shared" si="21"/>
        <v>3.9273593271600542</v>
      </c>
      <c r="EK54" s="15"/>
      <c r="EL54" s="15"/>
      <c r="EN54" s="20">
        <f t="shared" si="8"/>
        <v>236.18500650455459</v>
      </c>
      <c r="EO54" s="29">
        <f t="shared" si="3"/>
        <v>15037.778921649762</v>
      </c>
      <c r="EQ54" s="13">
        <f t="shared" si="9"/>
        <v>-5616.3702649999996</v>
      </c>
      <c r="ER54" s="20">
        <f t="shared" si="4"/>
        <v>9421.4086566497626</v>
      </c>
      <c r="ES54" s="13">
        <f t="shared" si="0"/>
        <v>3517.4505858172183</v>
      </c>
    </row>
    <row r="55" spans="1:149" ht="15.75">
      <c r="A55" s="18">
        <v>2067</v>
      </c>
      <c r="C55" s="13">
        <v>64</v>
      </c>
      <c r="D55" s="49">
        <f>賃金!P76*$B$3/100</f>
        <v>2.818105738812704</v>
      </c>
      <c r="E55" s="15">
        <f t="shared" si="14"/>
        <v>3.0553431713164492</v>
      </c>
      <c r="F55" s="15">
        <f t="shared" si="14"/>
        <v>3.2652501185104308</v>
      </c>
      <c r="G55" s="15">
        <f t="shared" si="14"/>
        <v>3.4492065257535209</v>
      </c>
      <c r="H55" s="15">
        <f t="shared" si="14"/>
        <v>3.6085976703901737</v>
      </c>
      <c r="I55" s="15">
        <f t="shared" si="14"/>
        <v>4.5714943737580178</v>
      </c>
      <c r="J55" s="15">
        <f t="shared" si="14"/>
        <v>4.7111725501058359</v>
      </c>
      <c r="K55" s="15">
        <f t="shared" si="14"/>
        <v>4.8259303551241111</v>
      </c>
      <c r="L55" s="15">
        <f t="shared" si="13"/>
        <v>4.9174403876608688</v>
      </c>
      <c r="M55" s="15">
        <f t="shared" si="13"/>
        <v>4.9873594951507387</v>
      </c>
      <c r="N55" s="15">
        <f t="shared" si="13"/>
        <v>5.3594659874415473</v>
      </c>
      <c r="O55" s="15">
        <f t="shared" si="13"/>
        <v>5.393110812031523</v>
      </c>
      <c r="P55" s="15">
        <f t="shared" si="13"/>
        <v>5.4089244441858577</v>
      </c>
      <c r="Q55" s="15">
        <f t="shared" si="13"/>
        <v>5.4085552853062859</v>
      </c>
      <c r="R55" s="15">
        <f t="shared" si="13"/>
        <v>5.3936112940271093</v>
      </c>
      <c r="S55" s="15">
        <f t="shared" si="13"/>
        <v>5.4854933888591599</v>
      </c>
      <c r="T55" s="15">
        <f t="shared" si="13"/>
        <v>5.4451569486237021</v>
      </c>
      <c r="U55" s="15">
        <f t="shared" si="13"/>
        <v>5.3945552689561609</v>
      </c>
      <c r="V55" s="15">
        <f t="shared" si="13"/>
        <v>5.3351184109991072</v>
      </c>
      <c r="W55" s="15">
        <f t="shared" si="13"/>
        <v>5.2682108768645071</v>
      </c>
      <c r="X55" s="15">
        <f t="shared" si="13"/>
        <v>5.1617689898874746</v>
      </c>
      <c r="Y55" s="15">
        <f t="shared" si="13"/>
        <v>5.084228265213639</v>
      </c>
      <c r="Z55" s="15">
        <f t="shared" si="13"/>
        <v>5.0028931118898878</v>
      </c>
      <c r="AA55" s="15">
        <f t="shared" si="13"/>
        <v>4.918810603220436</v>
      </c>
      <c r="AB55" s="15">
        <f t="shared" si="23"/>
        <v>4.8329386169002131</v>
      </c>
      <c r="AC55" s="15">
        <f t="shared" si="23"/>
        <v>4.6834125507067315</v>
      </c>
      <c r="AD55" s="15">
        <f t="shared" si="23"/>
        <v>4.5976037047241398</v>
      </c>
      <c r="AE55" s="15">
        <f t="shared" si="23"/>
        <v>4.5122891056357979</v>
      </c>
      <c r="AF55" s="15">
        <f t="shared" si="23"/>
        <v>4.4280144250456042</v>
      </c>
      <c r="AG55" s="15">
        <f t="shared" si="23"/>
        <v>4.3452135782530936</v>
      </c>
      <c r="AH55" s="15">
        <f t="shared" si="23"/>
        <v>4.2624055718904232</v>
      </c>
      <c r="AI55" s="15">
        <f t="shared" si="23"/>
        <v>4.1834167009801009</v>
      </c>
      <c r="AJ55" s="15">
        <f t="shared" si="23"/>
        <v>4.1064845250352002</v>
      </c>
      <c r="AK55" s="15">
        <f t="shared" si="20"/>
        <v>4.031548480551856</v>
      </c>
      <c r="AL55" s="15">
        <f t="shared" si="20"/>
        <v>3.9584125652969919</v>
      </c>
      <c r="AM55" s="15">
        <f t="shared" si="20"/>
        <v>4.1266476401024628</v>
      </c>
      <c r="AN55" s="15">
        <f t="shared" si="20"/>
        <v>4.0515952411261464</v>
      </c>
      <c r="AO55" s="15">
        <f t="shared" si="20"/>
        <v>3.9769166021219395</v>
      </c>
      <c r="AP55" s="15">
        <f t="shared" si="20"/>
        <v>3.9017780397580206</v>
      </c>
      <c r="AQ55" s="15">
        <f t="shared" si="20"/>
        <v>3.8251768778358377</v>
      </c>
      <c r="AR55" s="15">
        <f t="shared" si="20"/>
        <v>4.1192231307511946</v>
      </c>
      <c r="AS55" s="15">
        <f t="shared" si="20"/>
        <v>4.0276930598885174</v>
      </c>
      <c r="AT55" s="15">
        <f>AS54</f>
        <v>3.930076448877025</v>
      </c>
      <c r="AU55" s="15">
        <f>AT54</f>
        <v>3.824471961173133</v>
      </c>
      <c r="AV55" s="15">
        <f>AU54</f>
        <v>3.708764722152424</v>
      </c>
      <c r="AW55" s="15">
        <f>AV54</f>
        <v>3.1394351669941063</v>
      </c>
      <c r="AX55" s="15"/>
      <c r="AY55" s="20">
        <f t="shared" si="2"/>
        <v>0</v>
      </c>
      <c r="AZ55" s="15"/>
      <c r="BA55" s="49">
        <f>賃金!Q76*$B$3/100</f>
        <v>3.2415314574136653</v>
      </c>
      <c r="BB55" s="15">
        <f t="shared" si="16"/>
        <v>3.4447863986182665</v>
      </c>
      <c r="BC55" s="15">
        <f t="shared" si="16"/>
        <v>3.6339930655340607</v>
      </c>
      <c r="BD55" s="15">
        <f t="shared" si="16"/>
        <v>3.8073799323178896</v>
      </c>
      <c r="BE55" s="15">
        <f t="shared" si="16"/>
        <v>3.9635813619743532</v>
      </c>
      <c r="BF55" s="15">
        <f t="shared" si="16"/>
        <v>5.00706084646015</v>
      </c>
      <c r="BG55" s="15">
        <f t="shared" si="16"/>
        <v>5.1526076214153447</v>
      </c>
      <c r="BH55" s="15">
        <f t="shared" si="15"/>
        <v>5.2748286844031353</v>
      </c>
      <c r="BI55" s="15">
        <f t="shared" si="15"/>
        <v>5.3737207573448362</v>
      </c>
      <c r="BJ55" s="15">
        <f t="shared" si="15"/>
        <v>5.449616986244191</v>
      </c>
      <c r="BK55" s="15">
        <f t="shared" si="15"/>
        <v>5.9807676668064254</v>
      </c>
      <c r="BL55" s="15">
        <f t="shared" si="15"/>
        <v>6.0156433826144893</v>
      </c>
      <c r="BM55" s="15">
        <f t="shared" si="15"/>
        <v>6.0284616375997588</v>
      </c>
      <c r="BN55" s="15">
        <f t="shared" si="15"/>
        <v>6.0207012353652036</v>
      </c>
      <c r="BO55" s="15">
        <f t="shared" si="15"/>
        <v>5.9940337296892174</v>
      </c>
      <c r="BP55" s="15">
        <f t="shared" si="15"/>
        <v>6.0831843702625532</v>
      </c>
      <c r="BQ55" s="15">
        <f t="shared" si="15"/>
        <v>6.0230006519576236</v>
      </c>
      <c r="BR55" s="15">
        <f t="shared" si="15"/>
        <v>5.9494430788246122</v>
      </c>
      <c r="BS55" s="15">
        <f t="shared" si="22"/>
        <v>5.864655292602146</v>
      </c>
      <c r="BT55" s="15">
        <f t="shared" si="22"/>
        <v>5.770801257404786</v>
      </c>
      <c r="BU55" s="15">
        <f t="shared" si="22"/>
        <v>5.6767282257685645</v>
      </c>
      <c r="BV55" s="15">
        <f t="shared" si="22"/>
        <v>5.5710134024603031</v>
      </c>
      <c r="BW55" s="15">
        <f t="shared" si="22"/>
        <v>5.4624893765517619</v>
      </c>
      <c r="BX55" s="15">
        <f t="shared" si="22"/>
        <v>5.3530501710555152</v>
      </c>
      <c r="BY55" s="15">
        <f t="shared" si="22"/>
        <v>5.2444332138449674</v>
      </c>
      <c r="BZ55" s="15">
        <f t="shared" si="22"/>
        <v>5.070273950359045</v>
      </c>
      <c r="CA55" s="15">
        <f t="shared" si="22"/>
        <v>4.9690660055180293</v>
      </c>
      <c r="CB55" s="15">
        <f t="shared" si="22"/>
        <v>4.8725364771481008</v>
      </c>
      <c r="CC55" s="15">
        <f t="shared" si="22"/>
        <v>4.7814325222848666</v>
      </c>
      <c r="CD55" s="15">
        <f t="shared" si="22"/>
        <v>4.6961721695669691</v>
      </c>
      <c r="CE55" s="15">
        <f t="shared" si="22"/>
        <v>4.7186538535138718</v>
      </c>
      <c r="CF55" s="15">
        <f t="shared" si="22"/>
        <v>4.6432154596687996</v>
      </c>
      <c r="CG55" s="15">
        <f t="shared" si="22"/>
        <v>4.5726560832771774</v>
      </c>
      <c r="CH55" s="15">
        <f t="shared" si="22"/>
        <v>4.5057005101001044</v>
      </c>
      <c r="CI55" s="15">
        <f t="shared" si="18"/>
        <v>4.4405586825121794</v>
      </c>
      <c r="CJ55" s="15">
        <f t="shared" si="18"/>
        <v>4.6449278258879101</v>
      </c>
      <c r="CK55" s="15">
        <f t="shared" si="18"/>
        <v>4.5715389480341138</v>
      </c>
      <c r="CL55" s="15">
        <f t="shared" si="18"/>
        <v>4.4907154540920677</v>
      </c>
      <c r="CM55" s="15">
        <f t="shared" si="18"/>
        <v>4.3979913695421056</v>
      </c>
      <c r="CN55" s="15">
        <f t="shared" si="18"/>
        <v>4.2881646284345916</v>
      </c>
      <c r="CO55" s="15">
        <f t="shared" si="18"/>
        <v>4.3655879571583522</v>
      </c>
      <c r="CP55" s="15">
        <f t="shared" si="18"/>
        <v>4.1945767557394742</v>
      </c>
      <c r="CQ55" s="15">
        <f t="shared" si="18"/>
        <v>3.9841628365745838</v>
      </c>
      <c r="CR55" s="15">
        <f t="shared" si="18"/>
        <v>3.7253892959396877</v>
      </c>
      <c r="CS55" s="15"/>
      <c r="CT55" s="20">
        <f t="shared" si="6"/>
        <v>157.34828780236703</v>
      </c>
      <c r="CU55" s="15"/>
      <c r="CV55" s="49">
        <f>賃金!R76*$B$3/100</f>
        <v>5.5429711780007134</v>
      </c>
      <c r="CW55" s="15">
        <f t="shared" si="19"/>
        <v>5.9983616145609675</v>
      </c>
      <c r="CX55" s="15">
        <f t="shared" si="19"/>
        <v>6.4334852396543614</v>
      </c>
      <c r="CY55" s="15">
        <f t="shared" si="19"/>
        <v>6.8395577518132304</v>
      </c>
      <c r="CZ55" s="15">
        <f t="shared" si="19"/>
        <v>7.2094574073593831</v>
      </c>
      <c r="DA55" s="15">
        <f t="shared" si="19"/>
        <v>9.2015826768329987</v>
      </c>
      <c r="DB55" s="15">
        <f t="shared" si="19"/>
        <v>9.5462134193249177</v>
      </c>
      <c r="DC55" s="15">
        <f t="shared" si="17"/>
        <v>9.8314893791290086</v>
      </c>
      <c r="DD55" s="15">
        <f t="shared" si="17"/>
        <v>10.055542603582213</v>
      </c>
      <c r="DE55" s="15">
        <f t="shared" si="17"/>
        <v>10.217888539148644</v>
      </c>
      <c r="DF55" s="15">
        <f t="shared" si="17"/>
        <v>10.711225356105379</v>
      </c>
      <c r="DG55" s="15">
        <f t="shared" si="17"/>
        <v>10.755199507973936</v>
      </c>
      <c r="DH55" s="15">
        <f t="shared" si="17"/>
        <v>10.740888056971729</v>
      </c>
      <c r="DI55" s="15">
        <f t="shared" si="17"/>
        <v>10.672190374142337</v>
      </c>
      <c r="DJ55" s="15">
        <f t="shared" si="17"/>
        <v>10.553771053688893</v>
      </c>
      <c r="DK55" s="15">
        <f t="shared" si="17"/>
        <v>10.622999794598373</v>
      </c>
      <c r="DL55" s="15">
        <f t="shared" si="17"/>
        <v>10.417021272641943</v>
      </c>
      <c r="DM55" s="15">
        <f t="shared" si="17"/>
        <v>10.17783942701076</v>
      </c>
      <c r="DN55" s="15">
        <f t="shared" si="17"/>
        <v>9.9119808924601127</v>
      </c>
      <c r="DO55" s="15">
        <f t="shared" si="24"/>
        <v>9.626068919929553</v>
      </c>
      <c r="DP55" s="15">
        <f t="shared" si="24"/>
        <v>9.1211533510284877</v>
      </c>
      <c r="DQ55" s="15">
        <f t="shared" si="24"/>
        <v>8.8214582472470084</v>
      </c>
      <c r="DR55" s="15">
        <f t="shared" si="24"/>
        <v>8.5208092545969105</v>
      </c>
      <c r="DS55" s="15">
        <f t="shared" si="24"/>
        <v>8.2247204412648607</v>
      </c>
      <c r="DT55" s="15">
        <f t="shared" si="24"/>
        <v>7.9381297755539801</v>
      </c>
      <c r="DU55" s="15">
        <f t="shared" si="24"/>
        <v>7.5639552570178186</v>
      </c>
      <c r="DV55" s="15">
        <f t="shared" si="24"/>
        <v>7.3115800562194462</v>
      </c>
      <c r="DW55" s="15">
        <f t="shared" si="24"/>
        <v>7.0784612198235344</v>
      </c>
      <c r="DX55" s="15">
        <f t="shared" si="24"/>
        <v>6.8658740615240363</v>
      </c>
      <c r="DY55" s="15">
        <f t="shared" si="24"/>
        <v>6.6738636853340756</v>
      </c>
      <c r="DZ55" s="15">
        <f t="shared" si="21"/>
        <v>6.7193139396373995</v>
      </c>
      <c r="EA55" s="15">
        <f t="shared" si="21"/>
        <v>6.5577637366558914</v>
      </c>
      <c r="EB55" s="15">
        <f t="shared" si="21"/>
        <v>6.4086239340218363</v>
      </c>
      <c r="EC55" s="15">
        <f t="shared" si="21"/>
        <v>6.2654872816966876</v>
      </c>
      <c r="ED55" s="15">
        <f t="shared" si="21"/>
        <v>6.1199910957388104</v>
      </c>
      <c r="EE55" s="15">
        <f t="shared" si="21"/>
        <v>6.3296621073758077</v>
      </c>
      <c r="EF55" s="15">
        <f t="shared" si="21"/>
        <v>6.1345076192187831</v>
      </c>
      <c r="EG55" s="15">
        <f t="shared" si="21"/>
        <v>5.8963022667124134</v>
      </c>
      <c r="EH55" s="15">
        <f t="shared" si="21"/>
        <v>5.5964103567685832</v>
      </c>
      <c r="EI55" s="15">
        <f t="shared" si="21"/>
        <v>5.2133939149380204</v>
      </c>
      <c r="EJ55" s="15">
        <f t="shared" si="21"/>
        <v>4.5269223022538885</v>
      </c>
      <c r="EK55" s="15">
        <f t="shared" si="21"/>
        <v>3.9273593271600542</v>
      </c>
      <c r="EL55" s="15"/>
      <c r="EN55" s="20">
        <f t="shared" si="8"/>
        <v>240.59380229125694</v>
      </c>
      <c r="EO55" s="29">
        <f t="shared" si="3"/>
        <v>15316.538398052957</v>
      </c>
      <c r="EQ55" s="13">
        <f t="shared" si="9"/>
        <v>-5616.3702649999996</v>
      </c>
      <c r="ER55" s="20">
        <f t="shared" si="4"/>
        <v>9700.1681330529573</v>
      </c>
      <c r="ES55" s="13">
        <f t="shared" si="0"/>
        <v>3543.0950770634158</v>
      </c>
    </row>
    <row r="56" spans="1:149" ht="15.75">
      <c r="A56" s="18">
        <v>2068</v>
      </c>
      <c r="C56" s="13">
        <v>65</v>
      </c>
      <c r="D56" s="49">
        <f>賃金!P77*$B$3/100</f>
        <v>2.5521668546256948</v>
      </c>
      <c r="E56" s="15">
        <f t="shared" si="14"/>
        <v>2.818105738812704</v>
      </c>
      <c r="F56" s="15">
        <f t="shared" si="14"/>
        <v>3.0553431713164492</v>
      </c>
      <c r="G56" s="15">
        <f t="shared" si="14"/>
        <v>3.2652501185104308</v>
      </c>
      <c r="H56" s="15">
        <f t="shared" si="14"/>
        <v>3.4492065257535209</v>
      </c>
      <c r="I56" s="15">
        <f t="shared" si="14"/>
        <v>3.6085976703901737</v>
      </c>
      <c r="J56" s="15">
        <f t="shared" si="14"/>
        <v>4.5714943737580178</v>
      </c>
      <c r="K56" s="15">
        <f t="shared" si="14"/>
        <v>4.7111725501058359</v>
      </c>
      <c r="L56" s="15">
        <f t="shared" si="13"/>
        <v>4.8259303551241111</v>
      </c>
      <c r="M56" s="15">
        <f t="shared" si="13"/>
        <v>4.9174403876608688</v>
      </c>
      <c r="N56" s="15">
        <f t="shared" si="13"/>
        <v>4.9873594951507387</v>
      </c>
      <c r="O56" s="15">
        <f t="shared" si="13"/>
        <v>5.3594659874415473</v>
      </c>
      <c r="P56" s="15">
        <f t="shared" si="13"/>
        <v>5.393110812031523</v>
      </c>
      <c r="Q56" s="15">
        <f t="shared" si="13"/>
        <v>5.4089244441858577</v>
      </c>
      <c r="R56" s="15">
        <f t="shared" si="13"/>
        <v>5.4085552853062859</v>
      </c>
      <c r="S56" s="15">
        <f t="shared" si="13"/>
        <v>5.3936112940271093</v>
      </c>
      <c r="T56" s="15">
        <f t="shared" si="13"/>
        <v>5.4854933888591599</v>
      </c>
      <c r="U56" s="15">
        <f t="shared" si="13"/>
        <v>5.4451569486237021</v>
      </c>
      <c r="V56" s="15">
        <f t="shared" si="13"/>
        <v>5.3945552689561609</v>
      </c>
      <c r="W56" s="15">
        <f t="shared" si="13"/>
        <v>5.3351184109991072</v>
      </c>
      <c r="X56" s="15">
        <f t="shared" si="13"/>
        <v>5.2682108768645071</v>
      </c>
      <c r="Y56" s="15">
        <f t="shared" si="13"/>
        <v>5.1617689898874746</v>
      </c>
      <c r="Z56" s="15">
        <f t="shared" si="13"/>
        <v>5.084228265213639</v>
      </c>
      <c r="AA56" s="15">
        <f t="shared" si="13"/>
        <v>5.0028931118898878</v>
      </c>
      <c r="AB56" s="15">
        <f t="shared" si="23"/>
        <v>4.918810603220436</v>
      </c>
      <c r="AC56" s="15">
        <f t="shared" si="23"/>
        <v>4.8329386169002131</v>
      </c>
      <c r="AD56" s="15">
        <f t="shared" si="23"/>
        <v>4.6834125507067315</v>
      </c>
      <c r="AE56" s="15">
        <f t="shared" si="23"/>
        <v>4.5976037047241398</v>
      </c>
      <c r="AF56" s="15">
        <f t="shared" si="23"/>
        <v>4.5122891056357979</v>
      </c>
      <c r="AG56" s="15">
        <f t="shared" si="23"/>
        <v>4.4280144250456042</v>
      </c>
      <c r="AH56" s="15">
        <f t="shared" si="23"/>
        <v>4.3452135782530936</v>
      </c>
      <c r="AI56" s="15">
        <f t="shared" si="23"/>
        <v>4.2624055718904232</v>
      </c>
      <c r="AJ56" s="15">
        <f t="shared" si="23"/>
        <v>4.1834167009801009</v>
      </c>
      <c r="AK56" s="15">
        <f t="shared" si="20"/>
        <v>4.1064845250352002</v>
      </c>
      <c r="AL56" s="15">
        <f t="shared" si="20"/>
        <v>4.031548480551856</v>
      </c>
      <c r="AM56" s="15">
        <f t="shared" si="20"/>
        <v>3.9584125652969919</v>
      </c>
      <c r="AN56" s="15">
        <f t="shared" si="20"/>
        <v>4.1266476401024628</v>
      </c>
      <c r="AO56" s="15">
        <f t="shared" si="20"/>
        <v>4.0515952411261464</v>
      </c>
      <c r="AP56" s="15">
        <f t="shared" si="20"/>
        <v>3.9769166021219395</v>
      </c>
      <c r="AQ56" s="15">
        <f t="shared" si="20"/>
        <v>3.9017780397580206</v>
      </c>
      <c r="AR56" s="15">
        <f t="shared" si="20"/>
        <v>3.8251768778358377</v>
      </c>
      <c r="AS56" s="15">
        <f t="shared" si="20"/>
        <v>4.1192231307511946</v>
      </c>
      <c r="AT56" s="15">
        <f>AS55</f>
        <v>4.0276930598885174</v>
      </c>
      <c r="AU56" s="15">
        <f>AT55</f>
        <v>3.930076448877025</v>
      </c>
      <c r="AV56" s="15">
        <f>AU55</f>
        <v>3.824471961173133</v>
      </c>
      <c r="AW56" s="15">
        <f>AV55</f>
        <v>3.708764722152424</v>
      </c>
      <c r="AX56" s="15">
        <f>AW55</f>
        <v>3.1394351669941063</v>
      </c>
      <c r="AY56" s="20">
        <f t="shared" si="2"/>
        <v>0</v>
      </c>
      <c r="AZ56" s="15"/>
      <c r="BA56" s="49">
        <f>賃金!Q77*$B$3/100</f>
        <v>3.0264317169811452</v>
      </c>
      <c r="BB56" s="15">
        <f t="shared" si="16"/>
        <v>3.2415314574136653</v>
      </c>
      <c r="BC56" s="15">
        <f t="shared" si="16"/>
        <v>3.4447863986182665</v>
      </c>
      <c r="BD56" s="15">
        <f t="shared" si="16"/>
        <v>3.6339930655340607</v>
      </c>
      <c r="BE56" s="15">
        <f t="shared" si="16"/>
        <v>3.8073799323178896</v>
      </c>
      <c r="BF56" s="15">
        <f t="shared" si="16"/>
        <v>3.9635813619743532</v>
      </c>
      <c r="BG56" s="15">
        <f t="shared" si="16"/>
        <v>5.00706084646015</v>
      </c>
      <c r="BH56" s="15">
        <f t="shared" si="15"/>
        <v>5.1526076214153447</v>
      </c>
      <c r="BI56" s="15">
        <f t="shared" si="15"/>
        <v>5.2748286844031353</v>
      </c>
      <c r="BJ56" s="15">
        <f t="shared" si="15"/>
        <v>5.3737207573448362</v>
      </c>
      <c r="BK56" s="15">
        <f t="shared" si="15"/>
        <v>5.449616986244191</v>
      </c>
      <c r="BL56" s="15">
        <f t="shared" si="15"/>
        <v>5.9807676668064254</v>
      </c>
      <c r="BM56" s="15">
        <f t="shared" si="15"/>
        <v>6.0156433826144893</v>
      </c>
      <c r="BN56" s="15">
        <f t="shared" si="15"/>
        <v>6.0284616375997588</v>
      </c>
      <c r="BO56" s="15">
        <f t="shared" si="15"/>
        <v>6.0207012353652036</v>
      </c>
      <c r="BP56" s="15">
        <f t="shared" si="15"/>
        <v>5.9940337296892174</v>
      </c>
      <c r="BQ56" s="15">
        <f t="shared" si="15"/>
        <v>6.0831843702625532</v>
      </c>
      <c r="BR56" s="15">
        <f t="shared" si="15"/>
        <v>6.0230006519576236</v>
      </c>
      <c r="BS56" s="15">
        <f t="shared" si="22"/>
        <v>5.9494430788246122</v>
      </c>
      <c r="BT56" s="15">
        <f t="shared" si="22"/>
        <v>5.864655292602146</v>
      </c>
      <c r="BU56" s="15">
        <f t="shared" si="22"/>
        <v>5.770801257404786</v>
      </c>
      <c r="BV56" s="15">
        <f t="shared" si="22"/>
        <v>5.6767282257685645</v>
      </c>
      <c r="BW56" s="15">
        <f t="shared" si="22"/>
        <v>5.5710134024603031</v>
      </c>
      <c r="BX56" s="15">
        <f t="shared" si="22"/>
        <v>5.4624893765517619</v>
      </c>
      <c r="BY56" s="15">
        <f t="shared" si="22"/>
        <v>5.3530501710555152</v>
      </c>
      <c r="BZ56" s="15">
        <f t="shared" si="22"/>
        <v>5.2444332138449674</v>
      </c>
      <c r="CA56" s="15">
        <f t="shared" si="22"/>
        <v>5.070273950359045</v>
      </c>
      <c r="CB56" s="15">
        <f t="shared" si="22"/>
        <v>4.9690660055180293</v>
      </c>
      <c r="CC56" s="15">
        <f t="shared" si="22"/>
        <v>4.8725364771481008</v>
      </c>
      <c r="CD56" s="15">
        <f t="shared" si="22"/>
        <v>4.7814325222848666</v>
      </c>
      <c r="CE56" s="15">
        <f t="shared" si="22"/>
        <v>4.6961721695669691</v>
      </c>
      <c r="CF56" s="15">
        <f t="shared" si="22"/>
        <v>4.7186538535138718</v>
      </c>
      <c r="CG56" s="15">
        <f t="shared" si="22"/>
        <v>4.6432154596687996</v>
      </c>
      <c r="CH56" s="15">
        <f t="shared" si="22"/>
        <v>4.5726560832771774</v>
      </c>
      <c r="CI56" s="15">
        <f t="shared" si="18"/>
        <v>4.5057005101001044</v>
      </c>
      <c r="CJ56" s="15">
        <f t="shared" si="18"/>
        <v>4.4405586825121794</v>
      </c>
      <c r="CK56" s="15">
        <f t="shared" si="18"/>
        <v>4.6449278258879101</v>
      </c>
      <c r="CL56" s="15">
        <f t="shared" si="18"/>
        <v>4.5715389480341138</v>
      </c>
      <c r="CM56" s="15">
        <f t="shared" si="18"/>
        <v>4.4907154540920677</v>
      </c>
      <c r="CN56" s="15">
        <f t="shared" si="18"/>
        <v>4.3979913695421056</v>
      </c>
      <c r="CO56" s="15">
        <f t="shared" si="18"/>
        <v>4.2881646284345916</v>
      </c>
      <c r="CP56" s="15">
        <f t="shared" si="18"/>
        <v>4.3655879571583522</v>
      </c>
      <c r="CQ56" s="15">
        <f t="shared" si="18"/>
        <v>4.1945767557394742</v>
      </c>
      <c r="CR56" s="15">
        <f t="shared" si="18"/>
        <v>3.9841628365745838</v>
      </c>
      <c r="CS56" s="15">
        <f t="shared" si="18"/>
        <v>3.7253892959396877</v>
      </c>
      <c r="CT56" s="20">
        <f t="shared" si="6"/>
        <v>159.73081342356608</v>
      </c>
      <c r="CU56" s="15"/>
      <c r="CV56" s="49">
        <f>賃金!R77*$B$3/100</f>
        <v>5.0778666542324542</v>
      </c>
      <c r="CW56" s="15">
        <f t="shared" si="19"/>
        <v>5.5429711780007134</v>
      </c>
      <c r="CX56" s="15">
        <f t="shared" si="19"/>
        <v>5.9983616145609675</v>
      </c>
      <c r="CY56" s="15">
        <f t="shared" si="19"/>
        <v>6.4334852396543614</v>
      </c>
      <c r="CZ56" s="15">
        <f t="shared" si="19"/>
        <v>6.8395577518132304</v>
      </c>
      <c r="DA56" s="15">
        <f t="shared" si="19"/>
        <v>7.2094574073593831</v>
      </c>
      <c r="DB56" s="15">
        <f t="shared" si="19"/>
        <v>9.2015826768329987</v>
      </c>
      <c r="DC56" s="15">
        <f t="shared" si="17"/>
        <v>9.5462134193249177</v>
      </c>
      <c r="DD56" s="15">
        <f t="shared" si="17"/>
        <v>9.8314893791290086</v>
      </c>
      <c r="DE56" s="15">
        <f t="shared" si="17"/>
        <v>10.055542603582213</v>
      </c>
      <c r="DF56" s="15">
        <f t="shared" si="17"/>
        <v>10.217888539148644</v>
      </c>
      <c r="DG56" s="15">
        <f t="shared" si="17"/>
        <v>10.711225356105379</v>
      </c>
      <c r="DH56" s="15">
        <f t="shared" si="17"/>
        <v>10.755199507973936</v>
      </c>
      <c r="DI56" s="15">
        <f t="shared" si="17"/>
        <v>10.740888056971729</v>
      </c>
      <c r="DJ56" s="15">
        <f t="shared" si="17"/>
        <v>10.672190374142337</v>
      </c>
      <c r="DK56" s="15">
        <f t="shared" si="17"/>
        <v>10.553771053688893</v>
      </c>
      <c r="DL56" s="15">
        <f t="shared" si="17"/>
        <v>10.622999794598373</v>
      </c>
      <c r="DM56" s="15">
        <f t="shared" si="17"/>
        <v>10.417021272641943</v>
      </c>
      <c r="DN56" s="15">
        <f t="shared" si="17"/>
        <v>10.17783942701076</v>
      </c>
      <c r="DO56" s="15">
        <f t="shared" si="24"/>
        <v>9.9119808924601127</v>
      </c>
      <c r="DP56" s="15">
        <f t="shared" si="24"/>
        <v>9.626068919929553</v>
      </c>
      <c r="DQ56" s="15">
        <f t="shared" si="24"/>
        <v>9.1211533510284877</v>
      </c>
      <c r="DR56" s="15">
        <f t="shared" si="24"/>
        <v>8.8214582472470084</v>
      </c>
      <c r="DS56" s="15">
        <f t="shared" si="24"/>
        <v>8.5208092545969105</v>
      </c>
      <c r="DT56" s="15">
        <f t="shared" si="24"/>
        <v>8.2247204412648607</v>
      </c>
      <c r="DU56" s="15">
        <f t="shared" si="24"/>
        <v>7.9381297755539801</v>
      </c>
      <c r="DV56" s="15">
        <f t="shared" si="24"/>
        <v>7.5639552570178186</v>
      </c>
      <c r="DW56" s="15">
        <f t="shared" si="24"/>
        <v>7.3115800562194462</v>
      </c>
      <c r="DX56" s="15">
        <f t="shared" si="24"/>
        <v>7.0784612198235344</v>
      </c>
      <c r="DY56" s="15">
        <f t="shared" si="24"/>
        <v>6.8658740615240363</v>
      </c>
      <c r="DZ56" s="15">
        <f t="shared" si="21"/>
        <v>6.6738636853340756</v>
      </c>
      <c r="EA56" s="15">
        <f t="shared" si="21"/>
        <v>6.7193139396373995</v>
      </c>
      <c r="EB56" s="15">
        <f t="shared" si="21"/>
        <v>6.5577637366558914</v>
      </c>
      <c r="EC56" s="15">
        <f t="shared" si="21"/>
        <v>6.4086239340218363</v>
      </c>
      <c r="ED56" s="15">
        <f t="shared" si="21"/>
        <v>6.2654872816966876</v>
      </c>
      <c r="EE56" s="15">
        <f t="shared" si="21"/>
        <v>6.1199910957388104</v>
      </c>
      <c r="EF56" s="15">
        <f t="shared" si="21"/>
        <v>6.3296621073758077</v>
      </c>
      <c r="EG56" s="15">
        <f t="shared" si="21"/>
        <v>6.1345076192187831</v>
      </c>
      <c r="EH56" s="15">
        <f t="shared" si="21"/>
        <v>5.8963022667124134</v>
      </c>
      <c r="EI56" s="15">
        <f t="shared" si="21"/>
        <v>5.5964103567685832</v>
      </c>
      <c r="EJ56" s="15">
        <f t="shared" si="21"/>
        <v>5.2133939149380204</v>
      </c>
      <c r="EK56" s="15">
        <f t="shared" si="21"/>
        <v>4.5269223022538885</v>
      </c>
      <c r="EL56" s="15">
        <f t="shared" si="21"/>
        <v>3.9273593271600542</v>
      </c>
      <c r="EN56" s="20">
        <f t="shared" si="8"/>
        <v>244.66788610708747</v>
      </c>
      <c r="EO56" s="29">
        <f t="shared" si="3"/>
        <v>15574.36754211528</v>
      </c>
      <c r="EQ56" s="13">
        <f t="shared" si="9"/>
        <v>-5616.3702649999996</v>
      </c>
      <c r="ER56" s="20">
        <f t="shared" si="4"/>
        <v>9957.9972771152807</v>
      </c>
      <c r="ES56" s="13">
        <f t="shared" si="0"/>
        <v>3558.4996642115348</v>
      </c>
    </row>
    <row r="57" spans="1:149">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ER57" s="15">
        <f>SUM(ER9:ER56)</f>
        <v>60619.847738142271</v>
      </c>
      <c r="ES57" s="15">
        <f>SUM(ES9:ES56)</f>
        <v>9.9217231763759628E-8</v>
      </c>
    </row>
    <row r="58" spans="1:149">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row>
    <row r="59" spans="1:149">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row>
    <row r="60" spans="1:149">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row>
    <row r="61" spans="1:149">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row>
    <row r="62" spans="1:149">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29A05-FF2F-40EA-9866-1C31DAB04728}">
  <sheetPr>
    <tabColor rgb="FF0070C0"/>
  </sheetPr>
  <dimension ref="A1:EW62"/>
  <sheetViews>
    <sheetView workbookViewId="0">
      <selection activeCell="EN15" sqref="EN15"/>
    </sheetView>
  </sheetViews>
  <sheetFormatPr defaultColWidth="3.75" defaultRowHeight="18.75"/>
  <cols>
    <col min="1" max="1" width="19.5" style="13" customWidth="1"/>
    <col min="2" max="2" width="6.75" style="13" customWidth="1"/>
    <col min="3" max="3" width="3.75" style="13"/>
    <col min="4" max="4" width="4.5" style="13" bestFit="1" customWidth="1"/>
    <col min="5" max="5" width="3.75" style="13" customWidth="1"/>
    <col min="6" max="47" width="3.75" style="13" hidden="1" customWidth="1"/>
    <col min="48" max="48" width="3.75" style="13" customWidth="1"/>
    <col min="49" max="49" width="3.75" style="13"/>
    <col min="50" max="50" width="6" style="13" customWidth="1"/>
    <col min="51" max="51" width="8" style="13" bestFit="1" customWidth="1"/>
    <col min="52" max="52" width="2.375" style="13" customWidth="1"/>
    <col min="53" max="53" width="4.5" style="13" bestFit="1" customWidth="1"/>
    <col min="54" max="54" width="3.75" style="13"/>
    <col min="55" max="94" width="0" style="13" hidden="1" customWidth="1"/>
    <col min="95" max="97" width="3.75" style="13"/>
    <col min="98" max="98" width="6.625" style="13" customWidth="1"/>
    <col min="99" max="99" width="2" style="13" customWidth="1"/>
    <col min="100" max="100" width="5.625" style="13" customWidth="1"/>
    <col min="101" max="101" width="3.75" style="13"/>
    <col min="102" max="136" width="0" style="13" hidden="1" customWidth="1"/>
    <col min="137" max="137" width="0" hidden="1" customWidth="1"/>
    <col min="138" max="139" width="0" style="13" hidden="1" customWidth="1"/>
    <col min="140" max="140" width="5.625" style="13" bestFit="1" customWidth="1"/>
    <col min="141" max="142" width="3.75" style="13"/>
    <col min="143" max="143" width="1.875" style="13" customWidth="1"/>
    <col min="144" max="144" width="6.5" style="13" customWidth="1"/>
    <col min="145" max="145" width="7.75" style="28" customWidth="1"/>
    <col min="146" max="146" width="3.75" style="13"/>
    <col min="147" max="147" width="10.875" style="13" customWidth="1"/>
    <col min="148" max="148" width="9.875" style="13" customWidth="1"/>
    <col min="149" max="149" width="10.25" style="13" customWidth="1"/>
    <col min="150" max="150" width="10.125" style="13" customWidth="1"/>
    <col min="151" max="151" width="9.25" style="13" customWidth="1"/>
    <col min="152" max="152" width="10.5" style="13" customWidth="1"/>
    <col min="153" max="153" width="3.75" style="13"/>
    <col min="154" max="154" width="11.375" style="13" customWidth="1"/>
    <col min="155" max="16384" width="3.75" style="13"/>
  </cols>
  <sheetData>
    <row r="1" spans="1:153">
      <c r="A1" s="18" t="s">
        <v>280</v>
      </c>
      <c r="B1" s="18" t="s">
        <v>217</v>
      </c>
      <c r="D1" s="18" t="s">
        <v>633</v>
      </c>
      <c r="EO1" s="28" t="s">
        <v>271</v>
      </c>
      <c r="EQ1" s="13" t="s">
        <v>313</v>
      </c>
    </row>
    <row r="2" spans="1:153">
      <c r="A2" s="18" t="s">
        <v>623</v>
      </c>
      <c r="B2" s="21">
        <f>C2</f>
        <v>9.3000000000000007</v>
      </c>
      <c r="C2" s="13">
        <v>9.3000000000000007</v>
      </c>
      <c r="EO2" s="93" t="s">
        <v>4</v>
      </c>
      <c r="EQ2" s="13">
        <f>-苅谷・文科省・中室データ!H7</f>
        <v>-85.285464000000005</v>
      </c>
    </row>
    <row r="3" spans="1:153">
      <c r="A3" s="18" t="s">
        <v>622</v>
      </c>
      <c r="B3" s="18">
        <f>B2*3/12*2/3</f>
        <v>1.55</v>
      </c>
      <c r="EO3" s="93" t="s">
        <v>5</v>
      </c>
      <c r="EQ3" s="13">
        <f>-苅谷・文科省・中室データ!H8</f>
        <v>-905.74549400000001</v>
      </c>
      <c r="ER3" s="28"/>
    </row>
    <row r="4" spans="1:153" ht="31.5">
      <c r="A4" s="22" t="s">
        <v>608</v>
      </c>
      <c r="B4" s="18" t="s">
        <v>676</v>
      </c>
      <c r="EJ4" s="13">
        <f>-苅谷・文科省・中室データ!D18</f>
        <v>-2629.5</v>
      </c>
      <c r="EO4" s="93" t="s">
        <v>6</v>
      </c>
      <c r="EQ4" s="13">
        <f>-苅谷・文科省・中室データ!H9</f>
        <v>-132.24309500000001</v>
      </c>
    </row>
    <row r="5" spans="1:153">
      <c r="A5" s="18" t="s">
        <v>634</v>
      </c>
      <c r="ET5" s="104" t="s">
        <v>279</v>
      </c>
      <c r="EU5" s="28"/>
      <c r="EV5" s="28"/>
      <c r="EW5" s="28"/>
    </row>
    <row r="6" spans="1:153" ht="18">
      <c r="A6" s="18"/>
      <c r="B6" s="18"/>
      <c r="D6" s="18" t="s">
        <v>275</v>
      </c>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54" t="s">
        <v>276</v>
      </c>
      <c r="AZ6" s="18"/>
      <c r="BA6" s="18" t="s">
        <v>277</v>
      </c>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54" t="s">
        <v>276</v>
      </c>
      <c r="CU6" s="18"/>
      <c r="CV6" s="18" t="s">
        <v>278</v>
      </c>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9"/>
      <c r="EH6" s="18"/>
      <c r="EI6" s="18"/>
      <c r="EJ6" s="18"/>
      <c r="EK6" s="18"/>
      <c r="EL6" s="18"/>
      <c r="EM6" s="18"/>
      <c r="EN6" s="155" t="s">
        <v>276</v>
      </c>
      <c r="EO6" s="104"/>
      <c r="EP6" s="18"/>
      <c r="EQ6" s="18" t="s">
        <v>283</v>
      </c>
      <c r="ER6" s="18" t="s">
        <v>291</v>
      </c>
      <c r="ES6" s="18" t="s">
        <v>292</v>
      </c>
      <c r="ET6" s="104" t="s">
        <v>268</v>
      </c>
      <c r="EU6" s="104" t="s">
        <v>270</v>
      </c>
      <c r="EV6" s="104" t="s">
        <v>281</v>
      </c>
      <c r="EW6" s="28"/>
    </row>
    <row r="7" spans="1:153">
      <c r="D7" s="18" t="s">
        <v>274</v>
      </c>
      <c r="E7" s="14"/>
      <c r="F7" s="14"/>
      <c r="G7" s="14"/>
      <c r="H7" s="14"/>
      <c r="I7" s="14"/>
      <c r="J7" s="14"/>
      <c r="K7" s="14"/>
      <c r="L7" s="14"/>
      <c r="M7" s="14"/>
      <c r="N7" s="14"/>
      <c r="O7" s="14"/>
      <c r="P7" s="14"/>
      <c r="Q7" s="14"/>
      <c r="R7" s="14"/>
      <c r="S7" s="14"/>
      <c r="T7" s="14"/>
      <c r="U7" s="14"/>
      <c r="V7" s="14"/>
      <c r="W7" s="14"/>
      <c r="X7" s="14"/>
      <c r="Y7" s="14"/>
      <c r="AY7" s="153">
        <f>苅谷・文科省・中室データ!F6</f>
        <v>411998.15</v>
      </c>
      <c r="AZ7" s="14"/>
      <c r="BA7" s="18" t="s">
        <v>274</v>
      </c>
      <c r="CT7" s="153">
        <f>苅谷・文科省・中室データ!F7</f>
        <v>54367</v>
      </c>
      <c r="CV7" s="18" t="s">
        <v>274</v>
      </c>
      <c r="EN7" s="156">
        <f>苅谷・文科省・中室データ!F10</f>
        <v>601058</v>
      </c>
      <c r="EO7" s="28" t="s">
        <v>269</v>
      </c>
      <c r="EQ7" s="13" t="s">
        <v>269</v>
      </c>
      <c r="ER7" s="13" t="s">
        <v>269</v>
      </c>
      <c r="ES7" s="13" t="s">
        <v>273</v>
      </c>
      <c r="ET7" s="28">
        <f>SUM(ES9:ES56)</f>
        <v>-3.5641969566313492E-4</v>
      </c>
      <c r="EU7" s="28">
        <v>0.93258381934530798</v>
      </c>
      <c r="EV7" s="157">
        <f>1/EU7-1</f>
        <v>7.2289674403765103E-2</v>
      </c>
      <c r="EW7" s="28"/>
    </row>
    <row r="8" spans="1:153" ht="15.75">
      <c r="C8" s="13" t="s">
        <v>220</v>
      </c>
      <c r="D8" s="13" t="s">
        <v>220</v>
      </c>
      <c r="E8" s="13" t="s">
        <v>221</v>
      </c>
      <c r="F8" s="13" t="s">
        <v>222</v>
      </c>
      <c r="G8" s="13" t="s">
        <v>223</v>
      </c>
      <c r="H8" s="13" t="s">
        <v>224</v>
      </c>
      <c r="I8" s="13" t="s">
        <v>225</v>
      </c>
      <c r="J8" s="13" t="s">
        <v>226</v>
      </c>
      <c r="K8" s="13" t="s">
        <v>227</v>
      </c>
      <c r="L8" s="13" t="s">
        <v>228</v>
      </c>
      <c r="M8" s="13" t="s">
        <v>229</v>
      </c>
      <c r="N8" s="13" t="s">
        <v>230</v>
      </c>
      <c r="O8" s="13" t="s">
        <v>231</v>
      </c>
      <c r="P8" s="13" t="s">
        <v>232</v>
      </c>
      <c r="Q8" s="13" t="s">
        <v>233</v>
      </c>
      <c r="R8" s="13" t="s">
        <v>234</v>
      </c>
      <c r="S8" s="13" t="s">
        <v>235</v>
      </c>
      <c r="T8" s="13" t="s">
        <v>236</v>
      </c>
      <c r="U8" s="13" t="s">
        <v>237</v>
      </c>
      <c r="V8" s="13" t="s">
        <v>238</v>
      </c>
      <c r="W8" s="13" t="s">
        <v>239</v>
      </c>
      <c r="X8" s="13" t="s">
        <v>240</v>
      </c>
      <c r="Y8" s="13" t="s">
        <v>241</v>
      </c>
      <c r="Z8" s="13" t="s">
        <v>242</v>
      </c>
      <c r="AA8" s="13" t="s">
        <v>243</v>
      </c>
      <c r="AB8" s="13" t="s">
        <v>244</v>
      </c>
      <c r="AC8" s="13" t="s">
        <v>245</v>
      </c>
      <c r="AD8" s="13" t="s">
        <v>246</v>
      </c>
      <c r="AE8" s="13" t="s">
        <v>247</v>
      </c>
      <c r="AF8" s="13" t="s">
        <v>248</v>
      </c>
      <c r="AG8" s="13" t="s">
        <v>249</v>
      </c>
      <c r="AH8" s="13" t="s">
        <v>250</v>
      </c>
      <c r="AI8" s="13" t="s">
        <v>251</v>
      </c>
      <c r="AJ8" s="13" t="s">
        <v>252</v>
      </c>
      <c r="AK8" s="13" t="s">
        <v>253</v>
      </c>
      <c r="AL8" s="13" t="s">
        <v>254</v>
      </c>
      <c r="AM8" s="13" t="s">
        <v>255</v>
      </c>
      <c r="AN8" s="13" t="s">
        <v>256</v>
      </c>
      <c r="AO8" s="13" t="s">
        <v>257</v>
      </c>
      <c r="AP8" s="13" t="s">
        <v>258</v>
      </c>
      <c r="AQ8" s="13" t="s">
        <v>259</v>
      </c>
      <c r="AR8" s="13" t="s">
        <v>260</v>
      </c>
      <c r="AS8" s="13" t="s">
        <v>261</v>
      </c>
      <c r="AT8" s="13" t="s">
        <v>262</v>
      </c>
      <c r="AU8" s="13" t="s">
        <v>263</v>
      </c>
      <c r="AV8" s="13" t="s">
        <v>264</v>
      </c>
      <c r="AW8" s="13" t="s">
        <v>265</v>
      </c>
      <c r="AX8" s="13" t="s">
        <v>266</v>
      </c>
      <c r="AY8" s="18" t="s">
        <v>218</v>
      </c>
      <c r="BA8" s="13" t="s">
        <v>222</v>
      </c>
      <c r="BB8" s="13" t="s">
        <v>223</v>
      </c>
      <c r="BC8" s="13" t="s">
        <v>224</v>
      </c>
      <c r="BD8" s="13" t="s">
        <v>225</v>
      </c>
      <c r="BE8" s="13" t="s">
        <v>226</v>
      </c>
      <c r="BF8" s="13" t="s">
        <v>227</v>
      </c>
      <c r="BG8" s="13" t="s">
        <v>228</v>
      </c>
      <c r="BH8" s="13" t="s">
        <v>229</v>
      </c>
      <c r="BI8" s="13" t="s">
        <v>230</v>
      </c>
      <c r="BJ8" s="13" t="s">
        <v>231</v>
      </c>
      <c r="BK8" s="13" t="s">
        <v>232</v>
      </c>
      <c r="BL8" s="13" t="s">
        <v>233</v>
      </c>
      <c r="BM8" s="13" t="s">
        <v>234</v>
      </c>
      <c r="BN8" s="13" t="s">
        <v>235</v>
      </c>
      <c r="BO8" s="13" t="s">
        <v>236</v>
      </c>
      <c r="BP8" s="13" t="s">
        <v>237</v>
      </c>
      <c r="BQ8" s="13" t="s">
        <v>238</v>
      </c>
      <c r="BR8" s="13" t="s">
        <v>239</v>
      </c>
      <c r="BS8" s="13" t="s">
        <v>240</v>
      </c>
      <c r="BT8" s="13" t="s">
        <v>241</v>
      </c>
      <c r="BU8" s="13" t="s">
        <v>242</v>
      </c>
      <c r="BV8" s="13" t="s">
        <v>243</v>
      </c>
      <c r="BW8" s="13" t="s">
        <v>244</v>
      </c>
      <c r="BX8" s="13" t="s">
        <v>245</v>
      </c>
      <c r="BY8" s="13" t="s">
        <v>246</v>
      </c>
      <c r="BZ8" s="13" t="s">
        <v>247</v>
      </c>
      <c r="CA8" s="13" t="s">
        <v>248</v>
      </c>
      <c r="CB8" s="13" t="s">
        <v>249</v>
      </c>
      <c r="CC8" s="13" t="s">
        <v>250</v>
      </c>
      <c r="CD8" s="13" t="s">
        <v>251</v>
      </c>
      <c r="CE8" s="13" t="s">
        <v>252</v>
      </c>
      <c r="CF8" s="13" t="s">
        <v>253</v>
      </c>
      <c r="CG8" s="13" t="s">
        <v>254</v>
      </c>
      <c r="CH8" s="13" t="s">
        <v>255</v>
      </c>
      <c r="CI8" s="13" t="s">
        <v>256</v>
      </c>
      <c r="CJ8" s="13" t="s">
        <v>257</v>
      </c>
      <c r="CK8" s="13" t="s">
        <v>258</v>
      </c>
      <c r="CL8" s="13" t="s">
        <v>259</v>
      </c>
      <c r="CM8" s="13" t="s">
        <v>260</v>
      </c>
      <c r="CN8" s="13" t="s">
        <v>261</v>
      </c>
      <c r="CO8" s="13" t="s">
        <v>262</v>
      </c>
      <c r="CP8" s="13" t="s">
        <v>263</v>
      </c>
      <c r="CQ8" s="13" t="s">
        <v>264</v>
      </c>
      <c r="CR8" s="13" t="s">
        <v>265</v>
      </c>
      <c r="CS8" s="13" t="s">
        <v>266</v>
      </c>
      <c r="CT8" s="18" t="s">
        <v>218</v>
      </c>
      <c r="CV8" s="13" t="s">
        <v>224</v>
      </c>
      <c r="CW8" s="13" t="s">
        <v>225</v>
      </c>
      <c r="CX8" s="13" t="s">
        <v>226</v>
      </c>
      <c r="CY8" s="13" t="s">
        <v>227</v>
      </c>
      <c r="CZ8" s="13" t="s">
        <v>228</v>
      </c>
      <c r="DA8" s="13" t="s">
        <v>229</v>
      </c>
      <c r="DB8" s="13" t="s">
        <v>230</v>
      </c>
      <c r="DC8" s="13" t="s">
        <v>231</v>
      </c>
      <c r="DD8" s="13" t="s">
        <v>232</v>
      </c>
      <c r="DE8" s="13" t="s">
        <v>233</v>
      </c>
      <c r="DF8" s="13" t="s">
        <v>234</v>
      </c>
      <c r="DG8" s="13" t="s">
        <v>235</v>
      </c>
      <c r="DH8" s="13" t="s">
        <v>236</v>
      </c>
      <c r="DI8" s="13" t="s">
        <v>237</v>
      </c>
      <c r="DJ8" s="13" t="s">
        <v>238</v>
      </c>
      <c r="DK8" s="13" t="s">
        <v>239</v>
      </c>
      <c r="DL8" s="13" t="s">
        <v>240</v>
      </c>
      <c r="DM8" s="13" t="s">
        <v>241</v>
      </c>
      <c r="DN8" s="13" t="s">
        <v>242</v>
      </c>
      <c r="DO8" s="13" t="s">
        <v>243</v>
      </c>
      <c r="DP8" s="13" t="s">
        <v>244</v>
      </c>
      <c r="DQ8" s="13" t="s">
        <v>245</v>
      </c>
      <c r="DR8" s="13" t="s">
        <v>246</v>
      </c>
      <c r="DS8" s="13" t="s">
        <v>247</v>
      </c>
      <c r="DT8" s="13" t="s">
        <v>248</v>
      </c>
      <c r="DU8" s="13" t="s">
        <v>249</v>
      </c>
      <c r="DV8" s="13" t="s">
        <v>250</v>
      </c>
      <c r="DW8" s="13" t="s">
        <v>251</v>
      </c>
      <c r="DX8" s="13" t="s">
        <v>252</v>
      </c>
      <c r="DY8" s="13" t="s">
        <v>253</v>
      </c>
      <c r="DZ8" s="13" t="s">
        <v>254</v>
      </c>
      <c r="EA8" s="13" t="s">
        <v>255</v>
      </c>
      <c r="EB8" s="13" t="s">
        <v>256</v>
      </c>
      <c r="EC8" s="13" t="s">
        <v>257</v>
      </c>
      <c r="ED8" s="13" t="s">
        <v>258</v>
      </c>
      <c r="EE8" s="13" t="s">
        <v>259</v>
      </c>
      <c r="EF8" s="13" t="s">
        <v>260</v>
      </c>
      <c r="EG8" s="13" t="s">
        <v>261</v>
      </c>
      <c r="EH8" s="13" t="s">
        <v>262</v>
      </c>
      <c r="EI8" s="13" t="s">
        <v>263</v>
      </c>
      <c r="EJ8" s="13" t="s">
        <v>264</v>
      </c>
      <c r="EK8" s="13" t="s">
        <v>265</v>
      </c>
      <c r="EL8" s="13" t="s">
        <v>266</v>
      </c>
      <c r="EN8" s="18" t="s">
        <v>218</v>
      </c>
      <c r="EO8" s="104" t="s">
        <v>267</v>
      </c>
      <c r="ET8" s="28"/>
      <c r="EU8" s="28"/>
      <c r="EV8" s="28"/>
      <c r="EW8" s="28"/>
    </row>
    <row r="9" spans="1:153">
      <c r="A9" s="18">
        <v>2021</v>
      </c>
      <c r="C9" s="18" t="s">
        <v>219</v>
      </c>
      <c r="AY9" s="18" t="s">
        <v>592</v>
      </c>
      <c r="CT9" s="18"/>
      <c r="EN9" s="18"/>
      <c r="ER9" s="18">
        <f>-苅谷・文科省・中室データ!D18</f>
        <v>-2629.5</v>
      </c>
      <c r="ES9" s="13">
        <f t="shared" ref="ES9:ES56" si="0">ER9*EU$7^(A9-2021)</f>
        <v>-2629.5</v>
      </c>
    </row>
    <row r="10" spans="1:153">
      <c r="A10" s="18">
        <v>2022</v>
      </c>
      <c r="C10" s="13">
        <v>19</v>
      </c>
      <c r="D10" s="49">
        <f>賃金!P31*$B$3/100</f>
        <v>3.1394351669941063</v>
      </c>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20">
        <f>SUM(E10:AX10)/2</f>
        <v>0</v>
      </c>
      <c r="AZ10" s="15"/>
      <c r="BA10" s="49"/>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20"/>
      <c r="CU10" s="15"/>
      <c r="CV10" s="49"/>
      <c r="CW10" s="15"/>
      <c r="CX10" s="15"/>
      <c r="CY10" s="15"/>
      <c r="CZ10" s="15"/>
      <c r="DA10" s="15"/>
      <c r="DB10" s="15"/>
      <c r="DC10" s="15"/>
      <c r="DD10" s="15"/>
      <c r="DE10" s="15"/>
      <c r="DF10" s="15"/>
      <c r="DG10" s="15"/>
      <c r="DH10" s="15"/>
      <c r="DI10" s="15"/>
      <c r="DJ10" s="15"/>
      <c r="DK10" s="15"/>
      <c r="DL10" s="15"/>
      <c r="EN10" s="18"/>
      <c r="EO10" s="29">
        <f>(AY10*AY$7+CT10*CT$7+EN10*EN$7)/10000</f>
        <v>0</v>
      </c>
      <c r="ER10" s="20">
        <f>EO10+EQ10</f>
        <v>0</v>
      </c>
      <c r="ES10" s="13">
        <f t="shared" si="0"/>
        <v>0</v>
      </c>
    </row>
    <row r="11" spans="1:153">
      <c r="A11" s="18">
        <v>2023</v>
      </c>
      <c r="C11" s="13">
        <v>20</v>
      </c>
      <c r="D11" s="49">
        <f>賃金!P32*$B$3/100</f>
        <v>3.708764722152424</v>
      </c>
      <c r="E11" s="15">
        <f t="shared" ref="E11:T34" si="1">D10</f>
        <v>3.1394351669941063</v>
      </c>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20">
        <f t="shared" ref="AY11:AY56" si="2">SUM(E11:AX11)/2</f>
        <v>1.5697175834970531</v>
      </c>
      <c r="AZ11" s="15"/>
      <c r="BA11" s="49"/>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20"/>
      <c r="CU11" s="15"/>
      <c r="CV11" s="49"/>
      <c r="CW11" s="15"/>
      <c r="CX11" s="15"/>
      <c r="CY11" s="15"/>
      <c r="CZ11" s="15"/>
      <c r="DA11" s="15"/>
      <c r="DB11" s="15"/>
      <c r="DC11" s="15"/>
      <c r="DD11" s="15"/>
      <c r="DE11" s="15"/>
      <c r="DF11" s="15"/>
      <c r="DG11" s="15"/>
      <c r="DH11" s="15"/>
      <c r="DI11" s="15"/>
      <c r="DJ11" s="15"/>
      <c r="DK11" s="15"/>
      <c r="DL11" s="15"/>
      <c r="EN11" s="18"/>
      <c r="EO11" s="29">
        <f t="shared" ref="EO11:EO56" si="3">(AY11*AY$7+CT11*CT$7+EN11*EN$7)/10000</f>
        <v>64.672074042325647</v>
      </c>
      <c r="EQ11" s="13">
        <f>EQ$2*5</f>
        <v>-426.42732000000001</v>
      </c>
      <c r="ER11" s="20">
        <f t="shared" ref="ER11:ER56" si="4">EO11+EQ11</f>
        <v>-361.75524595767433</v>
      </c>
      <c r="ES11" s="13">
        <f t="shared" si="0"/>
        <v>-314.62308832825278</v>
      </c>
    </row>
    <row r="12" spans="1:153">
      <c r="A12" s="18">
        <v>2024</v>
      </c>
      <c r="C12" s="13">
        <v>21</v>
      </c>
      <c r="D12" s="49">
        <f>賃金!P33*$B$3/100</f>
        <v>3.824471961173133</v>
      </c>
      <c r="E12" s="15">
        <f t="shared" si="1"/>
        <v>3.708764722152424</v>
      </c>
      <c r="F12" s="15">
        <f t="shared" si="1"/>
        <v>3.1394351669941063</v>
      </c>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20">
        <f t="shared" si="2"/>
        <v>3.4240999445732649</v>
      </c>
      <c r="AZ12" s="15"/>
      <c r="BA12" s="49">
        <f>賃金!Q33*$B$3/100</f>
        <v>3.7253892959396877</v>
      </c>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20">
        <f>SUM(BB12:CS12)</f>
        <v>0</v>
      </c>
      <c r="CU12" s="15"/>
      <c r="CV12" s="49"/>
      <c r="CW12" s="15"/>
      <c r="CX12" s="15"/>
      <c r="CY12" s="15"/>
      <c r="CZ12" s="15"/>
      <c r="DA12" s="15"/>
      <c r="DB12" s="15"/>
      <c r="DC12" s="15"/>
      <c r="DD12" s="15"/>
      <c r="DE12" s="15"/>
      <c r="DF12" s="15"/>
      <c r="DG12" s="15"/>
      <c r="DH12" s="15"/>
      <c r="DI12" s="15"/>
      <c r="DJ12" s="15"/>
      <c r="DK12" s="15"/>
      <c r="DL12" s="15"/>
      <c r="EN12" s="18"/>
      <c r="EO12" s="29">
        <f t="shared" si="3"/>
        <v>141.07228425792877</v>
      </c>
      <c r="EQ12" s="13">
        <f>EQ$2*5</f>
        <v>-426.42732000000001</v>
      </c>
      <c r="ER12" s="20">
        <f t="shared" si="4"/>
        <v>-285.35503574207121</v>
      </c>
      <c r="ES12" s="13">
        <f t="shared" si="0"/>
        <v>-231.44572805766924</v>
      </c>
    </row>
    <row r="13" spans="1:153">
      <c r="A13" s="18">
        <v>2025</v>
      </c>
      <c r="C13" s="13">
        <v>22</v>
      </c>
      <c r="D13" s="49">
        <f>賃金!P34*$B$3/100</f>
        <v>3.930076448877025</v>
      </c>
      <c r="E13" s="15">
        <f t="shared" si="1"/>
        <v>3.824471961173133</v>
      </c>
      <c r="F13" s="15">
        <f t="shared" si="1"/>
        <v>3.708764722152424</v>
      </c>
      <c r="G13" s="15">
        <f t="shared" si="1"/>
        <v>3.1394351669941063</v>
      </c>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20">
        <f t="shared" si="2"/>
        <v>5.3363359251598315</v>
      </c>
      <c r="AZ13" s="15"/>
      <c r="BA13" s="49">
        <f>賃金!Q34*$B$3/100</f>
        <v>3.9841628365745838</v>
      </c>
      <c r="BB13" s="15">
        <f t="shared" ref="BB13:BQ38" si="5">BA12</f>
        <v>3.7253892959396877</v>
      </c>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20">
        <f t="shared" ref="CT13:CT56" si="6">SUM(BB13:CS13)</f>
        <v>3.7253892959396877</v>
      </c>
      <c r="CU13" s="15"/>
      <c r="CV13" s="49"/>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N13" s="18"/>
      <c r="EO13" s="29">
        <f t="shared" si="3"/>
        <v>240.1098768796742</v>
      </c>
      <c r="EQ13" s="13">
        <f>EQ$2*5+EQ$3*5</f>
        <v>-4955.1547899999996</v>
      </c>
      <c r="ER13" s="20">
        <f t="shared" si="4"/>
        <v>-4715.044913120325</v>
      </c>
      <c r="ES13" s="13">
        <f t="shared" si="0"/>
        <v>-3566.4598402268525</v>
      </c>
    </row>
    <row r="14" spans="1:153">
      <c r="A14" s="18">
        <v>2026</v>
      </c>
      <c r="C14" s="13">
        <v>23</v>
      </c>
      <c r="D14" s="49">
        <f>賃金!P35*$B$3/100</f>
        <v>4.0276930598885174</v>
      </c>
      <c r="E14" s="15">
        <f t="shared" si="1"/>
        <v>3.930076448877025</v>
      </c>
      <c r="F14" s="15">
        <f t="shared" si="1"/>
        <v>3.824471961173133</v>
      </c>
      <c r="G14" s="15">
        <f t="shared" si="1"/>
        <v>3.708764722152424</v>
      </c>
      <c r="H14" s="15">
        <f t="shared" si="1"/>
        <v>3.1394351669941063</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20">
        <f t="shared" si="2"/>
        <v>7.3013741495983444</v>
      </c>
      <c r="AZ14" s="15"/>
      <c r="BA14" s="49">
        <f>賃金!Q35*$B$3/100</f>
        <v>4.1945767557394742</v>
      </c>
      <c r="BB14" s="15">
        <f t="shared" si="5"/>
        <v>3.9841628365745838</v>
      </c>
      <c r="BC14" s="15">
        <f t="shared" si="5"/>
        <v>3.7253892959396877</v>
      </c>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20">
        <f t="shared" si="6"/>
        <v>7.709552132514272</v>
      </c>
      <c r="CU14" s="15"/>
      <c r="CV14" s="49">
        <f>賃金!R35*$B$3/100</f>
        <v>3.9273593271600542</v>
      </c>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N14" s="20">
        <f>SUM(CW14:EM14)</f>
        <v>0</v>
      </c>
      <c r="EO14" s="29">
        <f t="shared" si="3"/>
        <v>342.72978628807448</v>
      </c>
      <c r="EQ14" s="13">
        <f>EQ$2*5+EQ$3*5</f>
        <v>-4955.1547899999996</v>
      </c>
      <c r="ER14" s="20">
        <f t="shared" si="4"/>
        <v>-4612.4250037119255</v>
      </c>
      <c r="ES14" s="13">
        <f t="shared" si="0"/>
        <v>-3253.6340010589142</v>
      </c>
    </row>
    <row r="15" spans="1:153">
      <c r="A15" s="18">
        <v>2027</v>
      </c>
      <c r="C15" s="16">
        <v>24</v>
      </c>
      <c r="D15" s="49">
        <f>賃金!P36*$B$3/100</f>
        <v>4.1192231307511946</v>
      </c>
      <c r="E15" s="15">
        <f t="shared" si="1"/>
        <v>4.0276930598885174</v>
      </c>
      <c r="F15" s="15">
        <f t="shared" si="1"/>
        <v>3.930076448877025</v>
      </c>
      <c r="G15" s="15">
        <f t="shared" si="1"/>
        <v>3.824471961173133</v>
      </c>
      <c r="H15" s="15">
        <f t="shared" si="1"/>
        <v>3.708764722152424</v>
      </c>
      <c r="I15" s="15">
        <f t="shared" si="1"/>
        <v>3.1394351669941063</v>
      </c>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7"/>
      <c r="AK15" s="17"/>
      <c r="AL15" s="17"/>
      <c r="AM15" s="17"/>
      <c r="AN15" s="17"/>
      <c r="AO15" s="17"/>
      <c r="AP15" s="17"/>
      <c r="AQ15" s="17"/>
      <c r="AR15" s="17"/>
      <c r="AS15" s="17"/>
      <c r="AT15" s="17"/>
      <c r="AU15" s="17"/>
      <c r="AV15" s="17"/>
      <c r="AW15" s="17"/>
      <c r="AX15" s="17"/>
      <c r="AY15" s="20">
        <f t="shared" si="2"/>
        <v>9.3152206795426018</v>
      </c>
      <c r="AZ15" s="17"/>
      <c r="BA15" s="49">
        <f>賃金!Q36*$B$3/100</f>
        <v>4.3655879571583522</v>
      </c>
      <c r="BB15" s="15">
        <f t="shared" si="5"/>
        <v>4.1945767557394742</v>
      </c>
      <c r="BC15" s="15">
        <f t="shared" si="5"/>
        <v>3.9841628365745838</v>
      </c>
      <c r="BD15" s="15">
        <f t="shared" si="5"/>
        <v>3.7253892959396877</v>
      </c>
      <c r="BE15" s="15"/>
      <c r="BF15" s="15"/>
      <c r="BG15" s="15"/>
      <c r="BH15" s="15"/>
      <c r="BI15" s="15"/>
      <c r="BJ15" s="15"/>
      <c r="BK15" s="15"/>
      <c r="BL15" s="15"/>
      <c r="BM15" s="15"/>
      <c r="BN15" s="15"/>
      <c r="BO15" s="15"/>
      <c r="BP15" s="15"/>
      <c r="BQ15" s="15"/>
      <c r="BR15" s="15"/>
      <c r="BS15" s="15"/>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20">
        <f t="shared" si="6"/>
        <v>11.904128888253744</v>
      </c>
      <c r="CU15" s="15"/>
      <c r="CV15" s="49">
        <f>賃金!R36*$B$3/100</f>
        <v>4.5269223022538885</v>
      </c>
      <c r="CW15" s="15">
        <f t="shared" ref="CW15:DL40" si="7">CV14</f>
        <v>3.9273593271600542</v>
      </c>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N15" s="20">
        <f t="shared" ref="EN15:EN56" si="8">SUM(CW15:EM15)</f>
        <v>3.9273593271600542</v>
      </c>
      <c r="EO15" s="29">
        <f t="shared" si="3"/>
        <v>684.56162045451538</v>
      </c>
      <c r="EQ15" s="13">
        <f>EQ$2*5+EQ$3*5+EQ$4*5</f>
        <v>-5616.3702649999996</v>
      </c>
      <c r="ER15" s="20">
        <f t="shared" si="4"/>
        <v>-4931.8086445454846</v>
      </c>
      <c r="ES15" s="13">
        <f t="shared" si="0"/>
        <v>-3244.3931340239724</v>
      </c>
    </row>
    <row r="16" spans="1:153">
      <c r="A16" s="18">
        <v>2028</v>
      </c>
      <c r="C16" s="16">
        <v>25</v>
      </c>
      <c r="D16" s="49">
        <f>賃金!P37*$B$3/100</f>
        <v>3.8251768778358377</v>
      </c>
      <c r="E16" s="15">
        <f t="shared" si="1"/>
        <v>4.1192231307511946</v>
      </c>
      <c r="F16" s="15">
        <f t="shared" si="1"/>
        <v>4.0276930598885174</v>
      </c>
      <c r="G16" s="15">
        <f t="shared" si="1"/>
        <v>3.930076448877025</v>
      </c>
      <c r="H16" s="15">
        <f t="shared" si="1"/>
        <v>3.824471961173133</v>
      </c>
      <c r="I16" s="15">
        <f t="shared" si="1"/>
        <v>3.708764722152424</v>
      </c>
      <c r="J16" s="15">
        <f t="shared" si="1"/>
        <v>3.1394351669941063</v>
      </c>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7"/>
      <c r="AK16" s="17"/>
      <c r="AL16" s="17"/>
      <c r="AM16" s="17"/>
      <c r="AN16" s="17"/>
      <c r="AO16" s="17"/>
      <c r="AP16" s="17"/>
      <c r="AQ16" s="17"/>
      <c r="AR16" s="17"/>
      <c r="AS16" s="17"/>
      <c r="AT16" s="17"/>
      <c r="AU16" s="17"/>
      <c r="AV16" s="17"/>
      <c r="AW16" s="17"/>
      <c r="AX16" s="17"/>
      <c r="AY16" s="20">
        <f t="shared" si="2"/>
        <v>11.374832244918199</v>
      </c>
      <c r="AZ16" s="17"/>
      <c r="BA16" s="49">
        <f>賃金!Q37*$B$3/100</f>
        <v>4.2881646284345916</v>
      </c>
      <c r="BB16" s="15">
        <f t="shared" si="5"/>
        <v>4.3655879571583522</v>
      </c>
      <c r="BC16" s="15">
        <f t="shared" si="5"/>
        <v>4.1945767557394742</v>
      </c>
      <c r="BD16" s="15">
        <f t="shared" si="5"/>
        <v>3.9841628365745838</v>
      </c>
      <c r="BE16" s="15">
        <f t="shared" si="5"/>
        <v>3.7253892959396877</v>
      </c>
      <c r="BF16" s="15"/>
      <c r="BG16" s="15"/>
      <c r="BH16" s="15"/>
      <c r="BI16" s="15"/>
      <c r="BJ16" s="15"/>
      <c r="BK16" s="15"/>
      <c r="BL16" s="15"/>
      <c r="BM16" s="15"/>
      <c r="BN16" s="15"/>
      <c r="BO16" s="15"/>
      <c r="BP16" s="15"/>
      <c r="BQ16" s="15"/>
      <c r="BR16" s="15"/>
      <c r="BS16" s="15"/>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20">
        <f t="shared" si="6"/>
        <v>16.269716845412098</v>
      </c>
      <c r="CU16" s="15"/>
      <c r="CV16" s="49">
        <f>賃金!R37*$B$3/100</f>
        <v>5.2133939149380204</v>
      </c>
      <c r="CW16" s="15">
        <f t="shared" si="7"/>
        <v>4.5269223022538885</v>
      </c>
      <c r="CX16" s="15">
        <f t="shared" si="7"/>
        <v>3.9273593271600542</v>
      </c>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N16" s="20">
        <f t="shared" si="8"/>
        <v>8.4542816294139431</v>
      </c>
      <c r="EO16" s="29">
        <f t="shared" si="3"/>
        <v>1065.2459144813449</v>
      </c>
      <c r="EQ16" s="13">
        <f t="shared" ref="EQ16:EQ56" si="9">EQ$2*5+EQ$3*5+EQ$4*5</f>
        <v>-5616.3702649999996</v>
      </c>
      <c r="ER16" s="20">
        <f t="shared" si="4"/>
        <v>-4551.1243505186549</v>
      </c>
      <c r="ES16" s="13">
        <f t="shared" si="0"/>
        <v>-2792.118422108199</v>
      </c>
    </row>
    <row r="17" spans="1:149">
      <c r="A17" s="18">
        <v>2029</v>
      </c>
      <c r="C17" s="16">
        <v>26</v>
      </c>
      <c r="D17" s="49">
        <f>賃金!P38*$B$3/100</f>
        <v>3.9017780397580206</v>
      </c>
      <c r="E17" s="15">
        <f t="shared" si="1"/>
        <v>3.8251768778358377</v>
      </c>
      <c r="F17" s="15">
        <f t="shared" si="1"/>
        <v>4.1192231307511946</v>
      </c>
      <c r="G17" s="15">
        <f t="shared" si="1"/>
        <v>4.0276930598885174</v>
      </c>
      <c r="H17" s="15">
        <f t="shared" si="1"/>
        <v>3.930076448877025</v>
      </c>
      <c r="I17" s="15">
        <f t="shared" si="1"/>
        <v>3.824471961173133</v>
      </c>
      <c r="J17" s="15">
        <f t="shared" si="1"/>
        <v>3.708764722152424</v>
      </c>
      <c r="K17" s="15">
        <f t="shared" si="1"/>
        <v>3.1394351669941063</v>
      </c>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7"/>
      <c r="AK17" s="17"/>
      <c r="AL17" s="17"/>
      <c r="AM17" s="17"/>
      <c r="AN17" s="17"/>
      <c r="AO17" s="17"/>
      <c r="AP17" s="17"/>
      <c r="AQ17" s="17"/>
      <c r="AR17" s="17"/>
      <c r="AS17" s="17"/>
      <c r="AT17" s="17"/>
      <c r="AU17" s="17"/>
      <c r="AV17" s="17"/>
      <c r="AW17" s="17"/>
      <c r="AX17" s="17"/>
      <c r="AY17" s="20">
        <f t="shared" si="2"/>
        <v>13.287420683836118</v>
      </c>
      <c r="AZ17" s="17"/>
      <c r="BA17" s="49">
        <f>賃金!Q38*$B$3/100</f>
        <v>4.3979913695421056</v>
      </c>
      <c r="BB17" s="15">
        <f t="shared" si="5"/>
        <v>4.2881646284345916</v>
      </c>
      <c r="BC17" s="15">
        <f t="shared" si="5"/>
        <v>4.3655879571583522</v>
      </c>
      <c r="BD17" s="15">
        <f t="shared" si="5"/>
        <v>4.1945767557394742</v>
      </c>
      <c r="BE17" s="15">
        <f t="shared" si="5"/>
        <v>3.9841628365745838</v>
      </c>
      <c r="BF17" s="15">
        <f t="shared" si="5"/>
        <v>3.7253892959396877</v>
      </c>
      <c r="BG17" s="15"/>
      <c r="BH17" s="15"/>
      <c r="BI17" s="15"/>
      <c r="BJ17" s="15"/>
      <c r="BK17" s="15"/>
      <c r="BL17" s="15"/>
      <c r="BM17" s="15"/>
      <c r="BN17" s="15"/>
      <c r="BO17" s="15"/>
      <c r="BP17" s="15"/>
      <c r="BQ17" s="15"/>
      <c r="BR17" s="15"/>
      <c r="BS17" s="15"/>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20">
        <f t="shared" si="6"/>
        <v>20.557881473846692</v>
      </c>
      <c r="CU17" s="15"/>
      <c r="CV17" s="49">
        <f>賃金!R38*$B$3/100</f>
        <v>5.5964103567685832</v>
      </c>
      <c r="CW17" s="15">
        <f t="shared" si="7"/>
        <v>5.2133939149380204</v>
      </c>
      <c r="CX17" s="15">
        <f t="shared" si="7"/>
        <v>4.5269223022538885</v>
      </c>
      <c r="CY17" s="15">
        <f t="shared" si="7"/>
        <v>3.9273593271600542</v>
      </c>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N17" s="20">
        <f t="shared" si="8"/>
        <v>13.667675544351964</v>
      </c>
      <c r="EO17" s="29">
        <f t="shared" si="3"/>
        <v>1480.7128809437943</v>
      </c>
      <c r="EQ17" s="13">
        <f t="shared" si="9"/>
        <v>-5616.3702649999996</v>
      </c>
      <c r="ER17" s="20">
        <f t="shared" si="4"/>
        <v>-4135.657384056205</v>
      </c>
      <c r="ES17" s="13">
        <f t="shared" si="0"/>
        <v>-2366.1788107172729</v>
      </c>
    </row>
    <row r="18" spans="1:149">
      <c r="A18" s="18">
        <v>2030</v>
      </c>
      <c r="C18" s="16">
        <v>27</v>
      </c>
      <c r="D18" s="49">
        <f>賃金!P39*$B$3/100</f>
        <v>3.9769166021219395</v>
      </c>
      <c r="E18" s="15">
        <f t="shared" si="1"/>
        <v>3.9017780397580206</v>
      </c>
      <c r="F18" s="15">
        <f t="shared" si="1"/>
        <v>3.8251768778358377</v>
      </c>
      <c r="G18" s="15">
        <f t="shared" si="1"/>
        <v>4.1192231307511946</v>
      </c>
      <c r="H18" s="15">
        <f t="shared" si="1"/>
        <v>4.0276930598885174</v>
      </c>
      <c r="I18" s="15">
        <f t="shared" si="1"/>
        <v>3.930076448877025</v>
      </c>
      <c r="J18" s="15">
        <f t="shared" si="1"/>
        <v>3.824471961173133</v>
      </c>
      <c r="K18" s="15">
        <f t="shared" si="1"/>
        <v>3.708764722152424</v>
      </c>
      <c r="L18" s="15">
        <f t="shared" si="1"/>
        <v>3.1394351669941063</v>
      </c>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20">
        <f t="shared" si="2"/>
        <v>15.238309703715128</v>
      </c>
      <c r="AZ18" s="15"/>
      <c r="BA18" s="49">
        <f>賃金!Q39*$B$3/100</f>
        <v>4.4907154540920677</v>
      </c>
      <c r="BB18" s="15">
        <f t="shared" si="5"/>
        <v>4.3979913695421056</v>
      </c>
      <c r="BC18" s="15">
        <f t="shared" si="5"/>
        <v>4.2881646284345916</v>
      </c>
      <c r="BD18" s="15">
        <f t="shared" si="5"/>
        <v>4.3655879571583522</v>
      </c>
      <c r="BE18" s="15">
        <f t="shared" si="5"/>
        <v>4.1945767557394742</v>
      </c>
      <c r="BF18" s="15">
        <f t="shared" si="5"/>
        <v>3.9841628365745838</v>
      </c>
      <c r="BG18" s="15">
        <f t="shared" si="5"/>
        <v>3.7253892959396877</v>
      </c>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20">
        <f t="shared" si="6"/>
        <v>24.955872843388796</v>
      </c>
      <c r="CU18" s="15"/>
      <c r="CV18" s="49">
        <f>賃金!R39*$B$3/100</f>
        <v>5.8963022667124134</v>
      </c>
      <c r="CW18" s="15">
        <f t="shared" si="7"/>
        <v>5.5964103567685832</v>
      </c>
      <c r="CX18" s="15">
        <f t="shared" si="7"/>
        <v>5.2133939149380204</v>
      </c>
      <c r="CY18" s="15">
        <f t="shared" si="7"/>
        <v>4.5269223022538885</v>
      </c>
      <c r="CZ18" s="15">
        <f t="shared" si="7"/>
        <v>3.9273593271600542</v>
      </c>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N18" s="20">
        <f t="shared" si="8"/>
        <v>19.264085901120545</v>
      </c>
      <c r="EO18" s="29">
        <f t="shared" si="3"/>
        <v>1921.3764289489914</v>
      </c>
      <c r="EQ18" s="13">
        <f t="shared" si="9"/>
        <v>-5616.3702649999996</v>
      </c>
      <c r="ER18" s="20">
        <f t="shared" si="4"/>
        <v>-3694.9938360510082</v>
      </c>
      <c r="ES18" s="13">
        <f t="shared" si="0"/>
        <v>-1971.5355043132156</v>
      </c>
    </row>
    <row r="19" spans="1:149">
      <c r="A19" s="18">
        <v>2031</v>
      </c>
      <c r="C19" s="16">
        <v>28</v>
      </c>
      <c r="D19" s="49">
        <f>賃金!P40*$B$3/100</f>
        <v>4.0515952411261464</v>
      </c>
      <c r="E19" s="15">
        <f t="shared" si="1"/>
        <v>3.9769166021219395</v>
      </c>
      <c r="F19" s="15">
        <f t="shared" si="1"/>
        <v>3.9017780397580206</v>
      </c>
      <c r="G19" s="15">
        <f t="shared" si="1"/>
        <v>3.8251768778358377</v>
      </c>
      <c r="H19" s="15">
        <f t="shared" si="1"/>
        <v>4.1192231307511946</v>
      </c>
      <c r="I19" s="15">
        <f t="shared" si="1"/>
        <v>4.0276930598885174</v>
      </c>
      <c r="J19" s="15">
        <f t="shared" si="1"/>
        <v>3.930076448877025</v>
      </c>
      <c r="K19" s="15">
        <f t="shared" si="1"/>
        <v>3.824471961173133</v>
      </c>
      <c r="L19" s="15">
        <f t="shared" si="1"/>
        <v>3.708764722152424</v>
      </c>
      <c r="M19" s="15">
        <f t="shared" si="1"/>
        <v>3.1394351669941063</v>
      </c>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20">
        <f t="shared" si="2"/>
        <v>17.226768004776098</v>
      </c>
      <c r="AZ19" s="15"/>
      <c r="BA19" s="49">
        <f>賃金!Q40*$B$3/100</f>
        <v>4.5715389480341138</v>
      </c>
      <c r="BB19" s="15">
        <f t="shared" si="5"/>
        <v>4.4907154540920677</v>
      </c>
      <c r="BC19" s="15">
        <f t="shared" si="5"/>
        <v>4.3979913695421056</v>
      </c>
      <c r="BD19" s="15">
        <f t="shared" si="5"/>
        <v>4.2881646284345916</v>
      </c>
      <c r="BE19" s="15">
        <f t="shared" si="5"/>
        <v>4.3655879571583522</v>
      </c>
      <c r="BF19" s="15">
        <f t="shared" si="5"/>
        <v>4.1945767557394742</v>
      </c>
      <c r="BG19" s="15">
        <f t="shared" si="5"/>
        <v>3.9841628365745838</v>
      </c>
      <c r="BH19" s="15">
        <f t="shared" si="5"/>
        <v>3.7253892959396877</v>
      </c>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20">
        <f t="shared" si="6"/>
        <v>29.446588297480861</v>
      </c>
      <c r="CU19" s="15"/>
      <c r="CV19" s="49">
        <f>賃金!R40*$B$3/100</f>
        <v>6.1345076192187831</v>
      </c>
      <c r="CW19" s="15">
        <f t="shared" si="7"/>
        <v>5.8963022667124134</v>
      </c>
      <c r="CX19" s="15">
        <f t="shared" si="7"/>
        <v>5.5964103567685832</v>
      </c>
      <c r="CY19" s="15">
        <f t="shared" si="7"/>
        <v>5.2133939149380204</v>
      </c>
      <c r="CZ19" s="15">
        <f t="shared" si="7"/>
        <v>4.5269223022538885</v>
      </c>
      <c r="DA19" s="15">
        <f t="shared" si="7"/>
        <v>3.9273593271600542</v>
      </c>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N19" s="20">
        <f t="shared" si="8"/>
        <v>25.160388167832963</v>
      </c>
      <c r="EO19" s="29">
        <f t="shared" si="3"/>
        <v>2382.117180579743</v>
      </c>
      <c r="EQ19" s="13">
        <f t="shared" si="9"/>
        <v>-5616.3702649999996</v>
      </c>
      <c r="ER19" s="20">
        <f t="shared" si="4"/>
        <v>-3234.2530844202565</v>
      </c>
      <c r="ES19" s="13">
        <f t="shared" si="0"/>
        <v>-1609.3583632620043</v>
      </c>
    </row>
    <row r="20" spans="1:149">
      <c r="A20" s="18">
        <v>2032</v>
      </c>
      <c r="C20" s="16">
        <v>29</v>
      </c>
      <c r="D20" s="49">
        <f>賃金!P41*$B$3/100</f>
        <v>4.1266476401024628</v>
      </c>
      <c r="E20" s="15">
        <f t="shared" si="1"/>
        <v>4.0515952411261464</v>
      </c>
      <c r="F20" s="15">
        <f t="shared" si="1"/>
        <v>3.9769166021219395</v>
      </c>
      <c r="G20" s="15">
        <f t="shared" si="1"/>
        <v>3.9017780397580206</v>
      </c>
      <c r="H20" s="15">
        <f t="shared" si="1"/>
        <v>3.8251768778358377</v>
      </c>
      <c r="I20" s="15">
        <f t="shared" si="1"/>
        <v>4.1192231307511946</v>
      </c>
      <c r="J20" s="15">
        <f t="shared" si="1"/>
        <v>4.0276930598885174</v>
      </c>
      <c r="K20" s="15">
        <f t="shared" si="1"/>
        <v>3.930076448877025</v>
      </c>
      <c r="L20" s="15">
        <f t="shared" si="1"/>
        <v>3.824471961173133</v>
      </c>
      <c r="M20" s="15">
        <f t="shared" si="1"/>
        <v>3.708764722152424</v>
      </c>
      <c r="N20" s="15">
        <f t="shared" si="1"/>
        <v>3.1394351669941063</v>
      </c>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20">
        <f t="shared" si="2"/>
        <v>19.252565625339169</v>
      </c>
      <c r="AZ20" s="15"/>
      <c r="BA20" s="49">
        <f>賃金!Q41*$B$3/100</f>
        <v>4.6449278258879101</v>
      </c>
      <c r="BB20" s="15">
        <f t="shared" si="5"/>
        <v>4.5715389480341138</v>
      </c>
      <c r="BC20" s="15">
        <f t="shared" si="5"/>
        <v>4.4907154540920677</v>
      </c>
      <c r="BD20" s="15">
        <f t="shared" si="5"/>
        <v>4.3979913695421056</v>
      </c>
      <c r="BE20" s="15">
        <f t="shared" si="5"/>
        <v>4.2881646284345916</v>
      </c>
      <c r="BF20" s="15">
        <f t="shared" si="5"/>
        <v>4.3655879571583522</v>
      </c>
      <c r="BG20" s="15">
        <f t="shared" si="5"/>
        <v>4.1945767557394742</v>
      </c>
      <c r="BH20" s="15">
        <f t="shared" si="5"/>
        <v>3.9841628365745838</v>
      </c>
      <c r="BI20" s="15">
        <f t="shared" si="5"/>
        <v>3.7253892959396877</v>
      </c>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20">
        <f t="shared" si="6"/>
        <v>34.018127245514975</v>
      </c>
      <c r="CU20" s="15"/>
      <c r="CV20" s="49">
        <f>賃金!R41*$B$3/100</f>
        <v>6.3296621073758077</v>
      </c>
      <c r="CW20" s="15">
        <f t="shared" si="7"/>
        <v>6.1345076192187831</v>
      </c>
      <c r="CX20" s="15">
        <f t="shared" si="7"/>
        <v>5.8963022667124134</v>
      </c>
      <c r="CY20" s="15">
        <f t="shared" si="7"/>
        <v>5.5964103567685832</v>
      </c>
      <c r="CZ20" s="15">
        <f t="shared" si="7"/>
        <v>5.2133939149380204</v>
      </c>
      <c r="DA20" s="15">
        <f t="shared" si="7"/>
        <v>4.5269223022538885</v>
      </c>
      <c r="DB20" s="15">
        <f t="shared" si="7"/>
        <v>3.9273593271600542</v>
      </c>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N20" s="20">
        <f t="shared" si="8"/>
        <v>31.294895787051743</v>
      </c>
      <c r="EO20" s="29">
        <f t="shared" si="3"/>
        <v>2859.1532416323989</v>
      </c>
      <c r="EQ20" s="13">
        <f t="shared" si="9"/>
        <v>-5616.3702649999996</v>
      </c>
      <c r="ER20" s="20">
        <f t="shared" si="4"/>
        <v>-2757.2170233676006</v>
      </c>
      <c r="ES20" s="13">
        <f t="shared" si="0"/>
        <v>-1279.4920372780855</v>
      </c>
    </row>
    <row r="21" spans="1:149">
      <c r="A21" s="18">
        <v>2033</v>
      </c>
      <c r="C21" s="16">
        <v>30</v>
      </c>
      <c r="D21" s="49">
        <f>賃金!P42*$B$3/100</f>
        <v>3.9584125652969919</v>
      </c>
      <c r="E21" s="15">
        <f t="shared" si="1"/>
        <v>4.1266476401024628</v>
      </c>
      <c r="F21" s="15">
        <f t="shared" si="1"/>
        <v>4.0515952411261464</v>
      </c>
      <c r="G21" s="15">
        <f t="shared" si="1"/>
        <v>3.9769166021219395</v>
      </c>
      <c r="H21" s="15">
        <f t="shared" si="1"/>
        <v>3.9017780397580206</v>
      </c>
      <c r="I21" s="15">
        <f t="shared" si="1"/>
        <v>3.8251768778358377</v>
      </c>
      <c r="J21" s="15">
        <f t="shared" si="1"/>
        <v>4.1192231307511946</v>
      </c>
      <c r="K21" s="15">
        <f t="shared" si="1"/>
        <v>4.0276930598885174</v>
      </c>
      <c r="L21" s="15">
        <f t="shared" si="1"/>
        <v>3.930076448877025</v>
      </c>
      <c r="M21" s="15">
        <f t="shared" si="1"/>
        <v>3.824471961173133</v>
      </c>
      <c r="N21" s="15">
        <f t="shared" si="1"/>
        <v>3.708764722152424</v>
      </c>
      <c r="O21" s="15">
        <f t="shared" si="1"/>
        <v>3.1394351669941063</v>
      </c>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20">
        <f t="shared" si="2"/>
        <v>21.3158894453904</v>
      </c>
      <c r="AZ21" s="15"/>
      <c r="BA21" s="49">
        <f>賃金!Q42*$B$3/100</f>
        <v>4.4405586825121794</v>
      </c>
      <c r="BB21" s="15">
        <f t="shared" si="5"/>
        <v>4.6449278258879101</v>
      </c>
      <c r="BC21" s="15">
        <f t="shared" si="5"/>
        <v>4.5715389480341138</v>
      </c>
      <c r="BD21" s="15">
        <f t="shared" si="5"/>
        <v>4.4907154540920677</v>
      </c>
      <c r="BE21" s="15">
        <f t="shared" si="5"/>
        <v>4.3979913695421056</v>
      </c>
      <c r="BF21" s="15">
        <f t="shared" si="5"/>
        <v>4.2881646284345916</v>
      </c>
      <c r="BG21" s="15">
        <f t="shared" si="5"/>
        <v>4.3655879571583522</v>
      </c>
      <c r="BH21" s="15">
        <f t="shared" si="5"/>
        <v>4.1945767557394742</v>
      </c>
      <c r="BI21" s="15">
        <f t="shared" si="5"/>
        <v>3.9841628365745838</v>
      </c>
      <c r="BJ21" s="15">
        <f t="shared" si="5"/>
        <v>3.7253892959396877</v>
      </c>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20">
        <f t="shared" si="6"/>
        <v>38.663055071402887</v>
      </c>
      <c r="CU21" s="15"/>
      <c r="CV21" s="49">
        <f>賃金!R42*$B$3/100</f>
        <v>6.1199910957388104</v>
      </c>
      <c r="CW21" s="15">
        <f t="shared" si="7"/>
        <v>6.3296621073758077</v>
      </c>
      <c r="CX21" s="15">
        <f t="shared" si="7"/>
        <v>6.1345076192187831</v>
      </c>
      <c r="CY21" s="15">
        <f t="shared" si="7"/>
        <v>5.8963022667124134</v>
      </c>
      <c r="CZ21" s="15">
        <f t="shared" si="7"/>
        <v>5.5964103567685832</v>
      </c>
      <c r="DA21" s="15">
        <f t="shared" si="7"/>
        <v>5.2133939149380204</v>
      </c>
      <c r="DB21" s="15">
        <f t="shared" si="7"/>
        <v>4.5269223022538885</v>
      </c>
      <c r="DC21" s="15">
        <f t="shared" si="7"/>
        <v>3.9273593271600542</v>
      </c>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N21" s="20">
        <f t="shared" si="8"/>
        <v>37.624557894427554</v>
      </c>
      <c r="EO21" s="29">
        <f t="shared" si="3"/>
        <v>3349.8642851081167</v>
      </c>
      <c r="EQ21" s="13">
        <f t="shared" si="9"/>
        <v>-5616.3702649999996</v>
      </c>
      <c r="ER21" s="20">
        <f t="shared" si="4"/>
        <v>-2266.5059798918828</v>
      </c>
      <c r="ES21" s="13">
        <f t="shared" si="0"/>
        <v>-980.86984123407035</v>
      </c>
    </row>
    <row r="22" spans="1:149">
      <c r="A22" s="18">
        <v>2034</v>
      </c>
      <c r="C22" s="16">
        <v>31</v>
      </c>
      <c r="D22" s="49">
        <f>賃金!P43*$B$3/100</f>
        <v>4.031548480551856</v>
      </c>
      <c r="E22" s="15">
        <f t="shared" si="1"/>
        <v>3.9584125652969919</v>
      </c>
      <c r="F22" s="15">
        <f t="shared" si="1"/>
        <v>4.1266476401024628</v>
      </c>
      <c r="G22" s="15">
        <f t="shared" si="1"/>
        <v>4.0515952411261464</v>
      </c>
      <c r="H22" s="15">
        <f t="shared" si="1"/>
        <v>3.9769166021219395</v>
      </c>
      <c r="I22" s="15">
        <f t="shared" si="1"/>
        <v>3.9017780397580206</v>
      </c>
      <c r="J22" s="15">
        <f t="shared" si="1"/>
        <v>3.8251768778358377</v>
      </c>
      <c r="K22" s="15">
        <f t="shared" si="1"/>
        <v>4.1192231307511946</v>
      </c>
      <c r="L22" s="15">
        <f t="shared" si="1"/>
        <v>4.0276930598885174</v>
      </c>
      <c r="M22" s="15">
        <f t="shared" si="1"/>
        <v>3.930076448877025</v>
      </c>
      <c r="N22" s="15">
        <f t="shared" si="1"/>
        <v>3.824471961173133</v>
      </c>
      <c r="O22" s="15">
        <f t="shared" si="1"/>
        <v>3.708764722152424</v>
      </c>
      <c r="P22" s="15">
        <f t="shared" si="1"/>
        <v>3.1394351669941063</v>
      </c>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20">
        <f t="shared" si="2"/>
        <v>23.295095728038898</v>
      </c>
      <c r="AZ22" s="15"/>
      <c r="BA22" s="49">
        <f>賃金!Q43*$B$3/100</f>
        <v>4.5057005101001044</v>
      </c>
      <c r="BB22" s="15">
        <f t="shared" si="5"/>
        <v>4.4405586825121794</v>
      </c>
      <c r="BC22" s="15">
        <f t="shared" si="5"/>
        <v>4.6449278258879101</v>
      </c>
      <c r="BD22" s="15">
        <f t="shared" si="5"/>
        <v>4.5715389480341138</v>
      </c>
      <c r="BE22" s="15">
        <f t="shared" si="5"/>
        <v>4.4907154540920677</v>
      </c>
      <c r="BF22" s="15">
        <f t="shared" si="5"/>
        <v>4.3979913695421056</v>
      </c>
      <c r="BG22" s="15">
        <f t="shared" si="5"/>
        <v>4.2881646284345916</v>
      </c>
      <c r="BH22" s="15">
        <f t="shared" si="5"/>
        <v>4.3655879571583522</v>
      </c>
      <c r="BI22" s="15">
        <f t="shared" si="5"/>
        <v>4.1945767557394742</v>
      </c>
      <c r="BJ22" s="15">
        <f t="shared" si="5"/>
        <v>3.9841628365745838</v>
      </c>
      <c r="BK22" s="15">
        <f t="shared" si="5"/>
        <v>3.7253892959396877</v>
      </c>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20">
        <f t="shared" si="6"/>
        <v>43.103613753915063</v>
      </c>
      <c r="CU22" s="15"/>
      <c r="CV22" s="49">
        <f>賃金!R43*$B$3/100</f>
        <v>6.2654872816966876</v>
      </c>
      <c r="CW22" s="15">
        <f t="shared" si="7"/>
        <v>6.1199910957388104</v>
      </c>
      <c r="CX22" s="15">
        <f t="shared" si="7"/>
        <v>6.3296621073758077</v>
      </c>
      <c r="CY22" s="15">
        <f t="shared" si="7"/>
        <v>6.1345076192187831</v>
      </c>
      <c r="CZ22" s="15">
        <f t="shared" si="7"/>
        <v>5.8963022667124134</v>
      </c>
      <c r="DA22" s="15">
        <f t="shared" si="7"/>
        <v>5.5964103567685832</v>
      </c>
      <c r="DB22" s="15">
        <f t="shared" si="7"/>
        <v>5.2133939149380204</v>
      </c>
      <c r="DC22" s="15">
        <f t="shared" si="7"/>
        <v>4.5269223022538885</v>
      </c>
      <c r="DD22" s="15">
        <f t="shared" si="7"/>
        <v>3.9273593271600542</v>
      </c>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N22" s="20">
        <f t="shared" si="8"/>
        <v>43.744548990166365</v>
      </c>
      <c r="EO22" s="29">
        <f t="shared" si="3"/>
        <v>3823.3961639915442</v>
      </c>
      <c r="EQ22" s="13">
        <f t="shared" si="9"/>
        <v>-5616.3702649999996</v>
      </c>
      <c r="ER22" s="20">
        <f t="shared" si="4"/>
        <v>-1792.9741010084554</v>
      </c>
      <c r="ES22" s="13">
        <f t="shared" si="0"/>
        <v>-723.62973550242123</v>
      </c>
    </row>
    <row r="23" spans="1:149">
      <c r="A23" s="18">
        <v>2035</v>
      </c>
      <c r="C23" s="16">
        <v>32</v>
      </c>
      <c r="D23" s="49">
        <f>賃金!P44*$B$3/100</f>
        <v>4.1064845250352002</v>
      </c>
      <c r="E23" s="15">
        <f t="shared" si="1"/>
        <v>4.031548480551856</v>
      </c>
      <c r="F23" s="15">
        <f t="shared" si="1"/>
        <v>3.9584125652969919</v>
      </c>
      <c r="G23" s="15">
        <f t="shared" si="1"/>
        <v>4.1266476401024628</v>
      </c>
      <c r="H23" s="15">
        <f t="shared" si="1"/>
        <v>4.0515952411261464</v>
      </c>
      <c r="I23" s="15">
        <f t="shared" si="1"/>
        <v>3.9769166021219395</v>
      </c>
      <c r="J23" s="15">
        <f t="shared" si="1"/>
        <v>3.9017780397580206</v>
      </c>
      <c r="K23" s="15">
        <f t="shared" si="1"/>
        <v>3.8251768778358377</v>
      </c>
      <c r="L23" s="15">
        <f t="shared" si="1"/>
        <v>4.1192231307511946</v>
      </c>
      <c r="M23" s="15">
        <f t="shared" si="1"/>
        <v>4.0276930598885174</v>
      </c>
      <c r="N23" s="15">
        <f t="shared" si="1"/>
        <v>3.930076448877025</v>
      </c>
      <c r="O23" s="15">
        <f t="shared" si="1"/>
        <v>3.824471961173133</v>
      </c>
      <c r="P23" s="15">
        <f t="shared" si="1"/>
        <v>3.708764722152424</v>
      </c>
      <c r="Q23" s="15">
        <f t="shared" si="1"/>
        <v>3.1394351669941063</v>
      </c>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20">
        <f t="shared" si="2"/>
        <v>25.310869968314826</v>
      </c>
      <c r="AZ23" s="15"/>
      <c r="BA23" s="49">
        <f>賃金!Q44*$B$3/100</f>
        <v>4.5726560832771774</v>
      </c>
      <c r="BB23" s="15">
        <f t="shared" si="5"/>
        <v>4.5057005101001044</v>
      </c>
      <c r="BC23" s="15">
        <f t="shared" si="5"/>
        <v>4.4405586825121794</v>
      </c>
      <c r="BD23" s="15">
        <f t="shared" si="5"/>
        <v>4.6449278258879101</v>
      </c>
      <c r="BE23" s="15">
        <f t="shared" si="5"/>
        <v>4.5715389480341138</v>
      </c>
      <c r="BF23" s="15">
        <f t="shared" si="5"/>
        <v>4.4907154540920677</v>
      </c>
      <c r="BG23" s="15">
        <f t="shared" si="5"/>
        <v>4.3979913695421056</v>
      </c>
      <c r="BH23" s="15">
        <f t="shared" si="5"/>
        <v>4.2881646284345916</v>
      </c>
      <c r="BI23" s="15">
        <f t="shared" si="5"/>
        <v>4.3655879571583522</v>
      </c>
      <c r="BJ23" s="15">
        <f t="shared" si="5"/>
        <v>4.1945767557394742</v>
      </c>
      <c r="BK23" s="15">
        <f t="shared" si="5"/>
        <v>3.9841628365745838</v>
      </c>
      <c r="BL23" s="15">
        <f t="shared" si="5"/>
        <v>3.7253892959396877</v>
      </c>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20">
        <f t="shared" si="6"/>
        <v>47.609314264015175</v>
      </c>
      <c r="CU23" s="15"/>
      <c r="CV23" s="49">
        <f>賃金!R44*$B$3/100</f>
        <v>6.4086239340218363</v>
      </c>
      <c r="CW23" s="15">
        <f t="shared" si="7"/>
        <v>6.2654872816966876</v>
      </c>
      <c r="CX23" s="15">
        <f t="shared" si="7"/>
        <v>6.1199910957388104</v>
      </c>
      <c r="CY23" s="15">
        <f t="shared" si="7"/>
        <v>6.3296621073758077</v>
      </c>
      <c r="CZ23" s="15">
        <f t="shared" si="7"/>
        <v>6.1345076192187831</v>
      </c>
      <c r="DA23" s="15">
        <f t="shared" si="7"/>
        <v>5.8963022667124134</v>
      </c>
      <c r="DB23" s="15">
        <f t="shared" si="7"/>
        <v>5.5964103567685832</v>
      </c>
      <c r="DC23" s="15">
        <f t="shared" si="7"/>
        <v>5.2133939149380204</v>
      </c>
      <c r="DD23" s="15">
        <f t="shared" si="7"/>
        <v>4.5269223022538885</v>
      </c>
      <c r="DE23" s="15">
        <f t="shared" si="7"/>
        <v>3.9273593271600542</v>
      </c>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N23" s="20">
        <f t="shared" si="8"/>
        <v>50.010036271863044</v>
      </c>
      <c r="EO23" s="29">
        <f t="shared" si="3"/>
        <v>4307.533957192144</v>
      </c>
      <c r="EQ23" s="13">
        <f t="shared" si="9"/>
        <v>-5616.3702649999996</v>
      </c>
      <c r="ER23" s="20">
        <f t="shared" si="4"/>
        <v>-1308.8363078078555</v>
      </c>
      <c r="ES23" s="13">
        <f t="shared" si="0"/>
        <v>-492.62403640443785</v>
      </c>
    </row>
    <row r="24" spans="1:149">
      <c r="A24" s="18">
        <v>2036</v>
      </c>
      <c r="C24" s="16">
        <v>33</v>
      </c>
      <c r="D24" s="49">
        <f>賃金!P45*$B$3/100</f>
        <v>4.1834167009801009</v>
      </c>
      <c r="E24" s="15">
        <f t="shared" si="1"/>
        <v>4.1064845250352002</v>
      </c>
      <c r="F24" s="15">
        <f t="shared" si="1"/>
        <v>4.031548480551856</v>
      </c>
      <c r="G24" s="15">
        <f t="shared" si="1"/>
        <v>3.9584125652969919</v>
      </c>
      <c r="H24" s="15">
        <f t="shared" si="1"/>
        <v>4.1266476401024628</v>
      </c>
      <c r="I24" s="15">
        <f t="shared" si="1"/>
        <v>4.0515952411261464</v>
      </c>
      <c r="J24" s="15">
        <f t="shared" si="1"/>
        <v>3.9769166021219395</v>
      </c>
      <c r="K24" s="15">
        <f t="shared" si="1"/>
        <v>3.9017780397580206</v>
      </c>
      <c r="L24" s="15">
        <f t="shared" si="1"/>
        <v>3.8251768778358377</v>
      </c>
      <c r="M24" s="15">
        <f t="shared" si="1"/>
        <v>4.1192231307511946</v>
      </c>
      <c r="N24" s="15">
        <f t="shared" si="1"/>
        <v>4.0276930598885174</v>
      </c>
      <c r="O24" s="15">
        <f t="shared" si="1"/>
        <v>3.930076448877025</v>
      </c>
      <c r="P24" s="15">
        <f t="shared" si="1"/>
        <v>3.824471961173133</v>
      </c>
      <c r="Q24" s="15">
        <f t="shared" si="1"/>
        <v>3.708764722152424</v>
      </c>
      <c r="R24" s="15">
        <f t="shared" si="1"/>
        <v>3.1394351669941063</v>
      </c>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20">
        <f t="shared" si="2"/>
        <v>27.364112230832429</v>
      </c>
      <c r="AZ24" s="15"/>
      <c r="BA24" s="49">
        <f>賃金!Q45*$B$3/100</f>
        <v>4.6432154596687996</v>
      </c>
      <c r="BB24" s="15">
        <f t="shared" si="5"/>
        <v>4.5726560832771774</v>
      </c>
      <c r="BC24" s="15">
        <f t="shared" si="5"/>
        <v>4.5057005101001044</v>
      </c>
      <c r="BD24" s="15">
        <f t="shared" si="5"/>
        <v>4.4405586825121794</v>
      </c>
      <c r="BE24" s="15">
        <f t="shared" si="5"/>
        <v>4.6449278258879101</v>
      </c>
      <c r="BF24" s="15">
        <f t="shared" si="5"/>
        <v>4.5715389480341138</v>
      </c>
      <c r="BG24" s="15">
        <f t="shared" si="5"/>
        <v>4.4907154540920677</v>
      </c>
      <c r="BH24" s="15">
        <f t="shared" si="5"/>
        <v>4.3979913695421056</v>
      </c>
      <c r="BI24" s="15">
        <f t="shared" si="5"/>
        <v>4.2881646284345916</v>
      </c>
      <c r="BJ24" s="15">
        <f t="shared" si="5"/>
        <v>4.3655879571583522</v>
      </c>
      <c r="BK24" s="15">
        <f t="shared" si="5"/>
        <v>4.1945767557394742</v>
      </c>
      <c r="BL24" s="15">
        <f t="shared" si="5"/>
        <v>3.9841628365745838</v>
      </c>
      <c r="BM24" s="15">
        <f t="shared" si="5"/>
        <v>3.7253892959396877</v>
      </c>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20">
        <f t="shared" si="6"/>
        <v>52.181970347292349</v>
      </c>
      <c r="CU24" s="15"/>
      <c r="CV24" s="49">
        <f>賃金!R45*$B$3/100</f>
        <v>6.5577637366558914</v>
      </c>
      <c r="CW24" s="15">
        <f t="shared" si="7"/>
        <v>6.4086239340218363</v>
      </c>
      <c r="CX24" s="15">
        <f t="shared" si="7"/>
        <v>6.2654872816966876</v>
      </c>
      <c r="CY24" s="15">
        <f t="shared" si="7"/>
        <v>6.1199910957388104</v>
      </c>
      <c r="CZ24" s="15">
        <f t="shared" si="7"/>
        <v>6.3296621073758077</v>
      </c>
      <c r="DA24" s="15">
        <f t="shared" si="7"/>
        <v>6.1345076192187831</v>
      </c>
      <c r="DB24" s="15">
        <f t="shared" si="7"/>
        <v>5.8963022667124134</v>
      </c>
      <c r="DC24" s="15">
        <f t="shared" si="7"/>
        <v>5.5964103567685832</v>
      </c>
      <c r="DD24" s="15">
        <f t="shared" si="7"/>
        <v>5.2133939149380204</v>
      </c>
      <c r="DE24" s="15">
        <f t="shared" si="7"/>
        <v>4.5269223022538885</v>
      </c>
      <c r="DF24" s="15">
        <f t="shared" si="7"/>
        <v>3.9273593271600542</v>
      </c>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N24" s="20">
        <f t="shared" si="8"/>
        <v>56.418660205884891</v>
      </c>
      <c r="EO24" s="29">
        <f t="shared" si="3"/>
        <v>4802.1827863395338</v>
      </c>
      <c r="EQ24" s="13">
        <f t="shared" si="9"/>
        <v>-5616.3702649999996</v>
      </c>
      <c r="ER24" s="20">
        <f t="shared" si="4"/>
        <v>-814.18747866046579</v>
      </c>
      <c r="ES24" s="13">
        <f t="shared" si="0"/>
        <v>-285.78705917099057</v>
      </c>
    </row>
    <row r="25" spans="1:149">
      <c r="A25" s="18">
        <v>2037</v>
      </c>
      <c r="C25" s="16">
        <v>34</v>
      </c>
      <c r="D25" s="49">
        <f>賃金!P46*$B$3/100</f>
        <v>4.2624055718904232</v>
      </c>
      <c r="E25" s="15">
        <f t="shared" si="1"/>
        <v>4.1834167009801009</v>
      </c>
      <c r="F25" s="15">
        <f t="shared" si="1"/>
        <v>4.1064845250352002</v>
      </c>
      <c r="G25" s="15">
        <f t="shared" si="1"/>
        <v>4.031548480551856</v>
      </c>
      <c r="H25" s="15">
        <f t="shared" si="1"/>
        <v>3.9584125652969919</v>
      </c>
      <c r="I25" s="15">
        <f t="shared" si="1"/>
        <v>4.1266476401024628</v>
      </c>
      <c r="J25" s="15">
        <f t="shared" si="1"/>
        <v>4.0515952411261464</v>
      </c>
      <c r="K25" s="15">
        <f t="shared" si="1"/>
        <v>3.9769166021219395</v>
      </c>
      <c r="L25" s="15">
        <f t="shared" si="1"/>
        <v>3.9017780397580206</v>
      </c>
      <c r="M25" s="15">
        <f t="shared" si="1"/>
        <v>3.8251768778358377</v>
      </c>
      <c r="N25" s="15">
        <f t="shared" si="1"/>
        <v>4.1192231307511946</v>
      </c>
      <c r="O25" s="15">
        <f t="shared" si="1"/>
        <v>4.0276930598885174</v>
      </c>
      <c r="P25" s="15">
        <f t="shared" si="1"/>
        <v>3.930076448877025</v>
      </c>
      <c r="Q25" s="15">
        <f t="shared" si="1"/>
        <v>3.824471961173133</v>
      </c>
      <c r="R25" s="15">
        <f t="shared" si="1"/>
        <v>3.708764722152424</v>
      </c>
      <c r="S25" s="15">
        <f t="shared" si="1"/>
        <v>3.1394351669941063</v>
      </c>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20">
        <f t="shared" si="2"/>
        <v>29.455820581322477</v>
      </c>
      <c r="AZ25" s="15"/>
      <c r="BA25" s="49">
        <f>賃金!Q46*$B$3/100</f>
        <v>4.7186538535138718</v>
      </c>
      <c r="BB25" s="15">
        <f t="shared" si="5"/>
        <v>4.6432154596687996</v>
      </c>
      <c r="BC25" s="15">
        <f t="shared" si="5"/>
        <v>4.5726560832771774</v>
      </c>
      <c r="BD25" s="15">
        <f t="shared" si="5"/>
        <v>4.5057005101001044</v>
      </c>
      <c r="BE25" s="15">
        <f t="shared" si="5"/>
        <v>4.4405586825121794</v>
      </c>
      <c r="BF25" s="15">
        <f t="shared" si="5"/>
        <v>4.6449278258879101</v>
      </c>
      <c r="BG25" s="15">
        <f t="shared" si="5"/>
        <v>4.5715389480341138</v>
      </c>
      <c r="BH25" s="15">
        <f t="shared" si="5"/>
        <v>4.4907154540920677</v>
      </c>
      <c r="BI25" s="15">
        <f t="shared" si="5"/>
        <v>4.3979913695421056</v>
      </c>
      <c r="BJ25" s="15">
        <f t="shared" si="5"/>
        <v>4.2881646284345916</v>
      </c>
      <c r="BK25" s="15">
        <f t="shared" si="5"/>
        <v>4.3655879571583522</v>
      </c>
      <c r="BL25" s="15">
        <f t="shared" si="5"/>
        <v>4.1945767557394742</v>
      </c>
      <c r="BM25" s="15">
        <f t="shared" si="5"/>
        <v>3.9841628365745838</v>
      </c>
      <c r="BN25" s="15">
        <f t="shared" si="5"/>
        <v>3.7253892959396877</v>
      </c>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20">
        <f t="shared" si="6"/>
        <v>56.825185806961152</v>
      </c>
      <c r="CU25" s="15"/>
      <c r="CV25" s="49">
        <f>賃金!R46*$B$3/100</f>
        <v>6.7193139396373995</v>
      </c>
      <c r="CW25" s="15">
        <f t="shared" si="7"/>
        <v>6.5577637366558914</v>
      </c>
      <c r="CX25" s="15">
        <f t="shared" si="7"/>
        <v>6.4086239340218363</v>
      </c>
      <c r="CY25" s="15">
        <f t="shared" si="7"/>
        <v>6.2654872816966876</v>
      </c>
      <c r="CZ25" s="15">
        <f t="shared" si="7"/>
        <v>6.1199910957388104</v>
      </c>
      <c r="DA25" s="15">
        <f t="shared" si="7"/>
        <v>6.3296621073758077</v>
      </c>
      <c r="DB25" s="15">
        <f t="shared" si="7"/>
        <v>6.1345076192187831</v>
      </c>
      <c r="DC25" s="15">
        <f t="shared" si="7"/>
        <v>5.8963022667124134</v>
      </c>
      <c r="DD25" s="15">
        <f t="shared" si="7"/>
        <v>5.5964103567685832</v>
      </c>
      <c r="DE25" s="15">
        <f t="shared" si="7"/>
        <v>5.2133939149380204</v>
      </c>
      <c r="DF25" s="15">
        <f t="shared" si="7"/>
        <v>4.5269223022538885</v>
      </c>
      <c r="DG25" s="15">
        <f t="shared" si="7"/>
        <v>3.9273593271600542</v>
      </c>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N25" s="20">
        <f t="shared" si="8"/>
        <v>62.976423942540777</v>
      </c>
      <c r="EO25" s="29">
        <f t="shared" si="3"/>
        <v>5307.764188505952</v>
      </c>
      <c r="EQ25" s="13">
        <f t="shared" si="9"/>
        <v>-5616.3702649999996</v>
      </c>
      <c r="ER25" s="20">
        <f t="shared" si="4"/>
        <v>-308.60607649404756</v>
      </c>
      <c r="ES25" s="13">
        <f t="shared" si="0"/>
        <v>-101.02072697408276</v>
      </c>
    </row>
    <row r="26" spans="1:149">
      <c r="A26" s="18">
        <v>2038</v>
      </c>
      <c r="C26" s="16">
        <v>35</v>
      </c>
      <c r="D26" s="49">
        <f>賃金!P47*$B$3/100</f>
        <v>4.3452135782530936</v>
      </c>
      <c r="E26" s="15">
        <f t="shared" si="1"/>
        <v>4.2624055718904232</v>
      </c>
      <c r="F26" s="15">
        <f t="shared" si="1"/>
        <v>4.1834167009801009</v>
      </c>
      <c r="G26" s="15">
        <f t="shared" si="1"/>
        <v>4.1064845250352002</v>
      </c>
      <c r="H26" s="15">
        <f t="shared" si="1"/>
        <v>4.031548480551856</v>
      </c>
      <c r="I26" s="15">
        <f t="shared" si="1"/>
        <v>3.9584125652969919</v>
      </c>
      <c r="J26" s="15">
        <f t="shared" si="1"/>
        <v>4.1266476401024628</v>
      </c>
      <c r="K26" s="15">
        <f t="shared" si="1"/>
        <v>4.0515952411261464</v>
      </c>
      <c r="L26" s="15">
        <f t="shared" si="1"/>
        <v>3.9769166021219395</v>
      </c>
      <c r="M26" s="15">
        <f t="shared" si="1"/>
        <v>3.9017780397580206</v>
      </c>
      <c r="N26" s="15">
        <f t="shared" si="1"/>
        <v>3.8251768778358377</v>
      </c>
      <c r="O26" s="15">
        <f t="shared" si="1"/>
        <v>4.1192231307511946</v>
      </c>
      <c r="P26" s="15">
        <f t="shared" si="1"/>
        <v>4.0276930598885174</v>
      </c>
      <c r="Q26" s="15">
        <f t="shared" si="1"/>
        <v>3.930076448877025</v>
      </c>
      <c r="R26" s="15">
        <f t="shared" si="1"/>
        <v>3.824471961173133</v>
      </c>
      <c r="S26" s="15">
        <f t="shared" si="1"/>
        <v>3.708764722152424</v>
      </c>
      <c r="T26" s="15">
        <f t="shared" si="1"/>
        <v>3.1394351669941063</v>
      </c>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20">
        <f t="shared" si="2"/>
        <v>31.58702336726769</v>
      </c>
      <c r="AZ26" s="15"/>
      <c r="BA26" s="49">
        <f>賃金!Q47*$B$3/100</f>
        <v>4.6961721695669691</v>
      </c>
      <c r="BB26" s="15">
        <f t="shared" si="5"/>
        <v>4.7186538535138718</v>
      </c>
      <c r="BC26" s="15">
        <f t="shared" si="5"/>
        <v>4.6432154596687996</v>
      </c>
      <c r="BD26" s="15">
        <f t="shared" si="5"/>
        <v>4.5726560832771774</v>
      </c>
      <c r="BE26" s="15">
        <f t="shared" si="5"/>
        <v>4.5057005101001044</v>
      </c>
      <c r="BF26" s="15">
        <f t="shared" si="5"/>
        <v>4.4405586825121794</v>
      </c>
      <c r="BG26" s="15">
        <f t="shared" si="5"/>
        <v>4.6449278258879101</v>
      </c>
      <c r="BH26" s="15">
        <f t="shared" si="5"/>
        <v>4.5715389480341138</v>
      </c>
      <c r="BI26" s="15">
        <f t="shared" si="5"/>
        <v>4.4907154540920677</v>
      </c>
      <c r="BJ26" s="15">
        <f t="shared" si="5"/>
        <v>4.3979913695421056</v>
      </c>
      <c r="BK26" s="15">
        <f t="shared" si="5"/>
        <v>4.2881646284345916</v>
      </c>
      <c r="BL26" s="15">
        <f t="shared" si="5"/>
        <v>4.3655879571583522</v>
      </c>
      <c r="BM26" s="15">
        <f t="shared" si="5"/>
        <v>4.1945767557394742</v>
      </c>
      <c r="BN26" s="15">
        <f t="shared" si="5"/>
        <v>3.9841628365745838</v>
      </c>
      <c r="BO26" s="15">
        <f t="shared" si="5"/>
        <v>3.7253892959396877</v>
      </c>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20">
        <f t="shared" si="6"/>
        <v>61.543839660475022</v>
      </c>
      <c r="CU26" s="15"/>
      <c r="CV26" s="49">
        <f>賃金!R47*$B$3/100</f>
        <v>6.6738636853340756</v>
      </c>
      <c r="CW26" s="15">
        <f t="shared" si="7"/>
        <v>6.7193139396373995</v>
      </c>
      <c r="CX26" s="15">
        <f t="shared" si="7"/>
        <v>6.5577637366558914</v>
      </c>
      <c r="CY26" s="15">
        <f t="shared" si="7"/>
        <v>6.4086239340218363</v>
      </c>
      <c r="CZ26" s="15">
        <f t="shared" si="7"/>
        <v>6.2654872816966876</v>
      </c>
      <c r="DA26" s="15">
        <f t="shared" si="7"/>
        <v>6.1199910957388104</v>
      </c>
      <c r="DB26" s="15">
        <f t="shared" si="7"/>
        <v>6.3296621073758077</v>
      </c>
      <c r="DC26" s="15">
        <f t="shared" si="7"/>
        <v>6.1345076192187831</v>
      </c>
      <c r="DD26" s="15">
        <f t="shared" si="7"/>
        <v>5.8963022667124134</v>
      </c>
      <c r="DE26" s="15">
        <f t="shared" si="7"/>
        <v>5.5964103567685832</v>
      </c>
      <c r="DF26" s="15">
        <f t="shared" si="7"/>
        <v>5.2133939149380204</v>
      </c>
      <c r="DG26" s="15">
        <f t="shared" si="7"/>
        <v>4.5269223022538885</v>
      </c>
      <c r="DH26" s="15">
        <f t="shared" si="7"/>
        <v>3.9273593271600542</v>
      </c>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N26" s="20">
        <f t="shared" si="8"/>
        <v>69.695737882178179</v>
      </c>
      <c r="EO26" s="29">
        <f t="shared" si="3"/>
        <v>5825.0929942128359</v>
      </c>
      <c r="EQ26" s="13">
        <f t="shared" si="9"/>
        <v>-5616.3702649999996</v>
      </c>
      <c r="ER26" s="20">
        <f t="shared" si="4"/>
        <v>208.72272921283638</v>
      </c>
      <c r="ES26" s="13">
        <f t="shared" si="0"/>
        <v>63.718220321799215</v>
      </c>
    </row>
    <row r="27" spans="1:149">
      <c r="A27" s="18">
        <v>2039</v>
      </c>
      <c r="C27" s="13">
        <v>36</v>
      </c>
      <c r="D27" s="49">
        <f>賃金!P48*$B$3/100</f>
        <v>4.4280144250456042</v>
      </c>
      <c r="E27" s="15">
        <f t="shared" si="1"/>
        <v>4.3452135782530936</v>
      </c>
      <c r="F27" s="15">
        <f t="shared" si="1"/>
        <v>4.2624055718904232</v>
      </c>
      <c r="G27" s="15">
        <f t="shared" si="1"/>
        <v>4.1834167009801009</v>
      </c>
      <c r="H27" s="15">
        <f t="shared" si="1"/>
        <v>4.1064845250352002</v>
      </c>
      <c r="I27" s="15">
        <f t="shared" si="1"/>
        <v>4.031548480551856</v>
      </c>
      <c r="J27" s="15">
        <f t="shared" si="1"/>
        <v>3.9584125652969919</v>
      </c>
      <c r="K27" s="15">
        <f t="shared" si="1"/>
        <v>4.1266476401024628</v>
      </c>
      <c r="L27" s="15">
        <f t="shared" si="1"/>
        <v>4.0515952411261464</v>
      </c>
      <c r="M27" s="15">
        <f t="shared" si="1"/>
        <v>3.9769166021219395</v>
      </c>
      <c r="N27" s="15">
        <f t="shared" si="1"/>
        <v>3.9017780397580206</v>
      </c>
      <c r="O27" s="15">
        <f t="shared" si="1"/>
        <v>3.8251768778358377</v>
      </c>
      <c r="P27" s="15">
        <f t="shared" si="1"/>
        <v>4.1192231307511946</v>
      </c>
      <c r="Q27" s="15">
        <f t="shared" si="1"/>
        <v>4.0276930598885174</v>
      </c>
      <c r="R27" s="15">
        <f t="shared" si="1"/>
        <v>3.930076448877025</v>
      </c>
      <c r="S27" s="15">
        <f t="shared" si="1"/>
        <v>3.824471961173133</v>
      </c>
      <c r="T27" s="15">
        <f t="shared" si="1"/>
        <v>3.708764722152424</v>
      </c>
      <c r="U27" s="15">
        <f t="shared" ref="U27:AJ50" si="10">T26</f>
        <v>3.1394351669941063</v>
      </c>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20">
        <f t="shared" si="2"/>
        <v>33.759630156394238</v>
      </c>
      <c r="AZ27" s="15"/>
      <c r="BA27" s="49">
        <f>賃金!Q48*$B$3/100</f>
        <v>4.7814325222848666</v>
      </c>
      <c r="BB27" s="15">
        <f t="shared" si="5"/>
        <v>4.6961721695669691</v>
      </c>
      <c r="BC27" s="15">
        <f t="shared" si="5"/>
        <v>4.7186538535138718</v>
      </c>
      <c r="BD27" s="15">
        <f t="shared" si="5"/>
        <v>4.6432154596687996</v>
      </c>
      <c r="BE27" s="15">
        <f t="shared" si="5"/>
        <v>4.5726560832771774</v>
      </c>
      <c r="BF27" s="15">
        <f t="shared" si="5"/>
        <v>4.5057005101001044</v>
      </c>
      <c r="BG27" s="15">
        <f t="shared" si="5"/>
        <v>4.4405586825121794</v>
      </c>
      <c r="BH27" s="15">
        <f t="shared" si="5"/>
        <v>4.6449278258879101</v>
      </c>
      <c r="BI27" s="15">
        <f t="shared" si="5"/>
        <v>4.5715389480341138</v>
      </c>
      <c r="BJ27" s="15">
        <f t="shared" si="5"/>
        <v>4.4907154540920677</v>
      </c>
      <c r="BK27" s="15">
        <f t="shared" si="5"/>
        <v>4.3979913695421056</v>
      </c>
      <c r="BL27" s="15">
        <f t="shared" si="5"/>
        <v>4.2881646284345916</v>
      </c>
      <c r="BM27" s="15">
        <f t="shared" si="5"/>
        <v>4.3655879571583522</v>
      </c>
      <c r="BN27" s="15">
        <f t="shared" si="5"/>
        <v>4.1945767557394742</v>
      </c>
      <c r="BO27" s="15">
        <f t="shared" si="5"/>
        <v>3.9841628365745838</v>
      </c>
      <c r="BP27" s="15">
        <f t="shared" si="5"/>
        <v>3.7253892959396877</v>
      </c>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20">
        <f t="shared" si="6"/>
        <v>66.240011830041993</v>
      </c>
      <c r="CU27" s="15"/>
      <c r="CV27" s="49">
        <f>賃金!R48*$B$3/100</f>
        <v>6.8658740615240363</v>
      </c>
      <c r="CW27" s="15">
        <f t="shared" si="7"/>
        <v>6.6738636853340756</v>
      </c>
      <c r="CX27" s="15">
        <f t="shared" si="7"/>
        <v>6.7193139396373995</v>
      </c>
      <c r="CY27" s="15">
        <f t="shared" si="7"/>
        <v>6.5577637366558914</v>
      </c>
      <c r="CZ27" s="15">
        <f t="shared" si="7"/>
        <v>6.4086239340218363</v>
      </c>
      <c r="DA27" s="15">
        <f t="shared" si="7"/>
        <v>6.2654872816966876</v>
      </c>
      <c r="DB27" s="15">
        <f t="shared" si="7"/>
        <v>6.1199910957388104</v>
      </c>
      <c r="DC27" s="15">
        <f t="shared" si="7"/>
        <v>6.3296621073758077</v>
      </c>
      <c r="DD27" s="15">
        <f t="shared" si="7"/>
        <v>6.1345076192187831</v>
      </c>
      <c r="DE27" s="15">
        <f t="shared" si="7"/>
        <v>5.8963022667124134</v>
      </c>
      <c r="DF27" s="15">
        <f t="shared" si="7"/>
        <v>5.5964103567685832</v>
      </c>
      <c r="DG27" s="15">
        <f t="shared" si="7"/>
        <v>5.2133939149380204</v>
      </c>
      <c r="DH27" s="15">
        <f t="shared" si="7"/>
        <v>4.5269223022538885</v>
      </c>
      <c r="DI27" s="15">
        <f t="shared" si="7"/>
        <v>3.9273593271600542</v>
      </c>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N27" s="20">
        <f t="shared" si="8"/>
        <v>76.369601567512248</v>
      </c>
      <c r="EO27" s="29">
        <f t="shared" si="3"/>
        <v>6341.2735871248306</v>
      </c>
      <c r="EQ27" s="13">
        <f t="shared" si="9"/>
        <v>-5616.3702649999996</v>
      </c>
      <c r="ER27" s="20">
        <f t="shared" si="4"/>
        <v>724.90332212483099</v>
      </c>
      <c r="ES27" s="13">
        <f t="shared" si="0"/>
        <v>206.37726774659731</v>
      </c>
    </row>
    <row r="28" spans="1:149">
      <c r="A28" s="18">
        <v>2040</v>
      </c>
      <c r="C28" s="13">
        <v>37</v>
      </c>
      <c r="D28" s="49">
        <f>賃金!P49*$B$3/100</f>
        <v>4.5122891056357979</v>
      </c>
      <c r="E28" s="15">
        <f t="shared" si="1"/>
        <v>4.4280144250456042</v>
      </c>
      <c r="F28" s="15">
        <f t="shared" si="1"/>
        <v>4.3452135782530936</v>
      </c>
      <c r="G28" s="15">
        <f t="shared" si="1"/>
        <v>4.2624055718904232</v>
      </c>
      <c r="H28" s="15">
        <f t="shared" si="1"/>
        <v>4.1834167009801009</v>
      </c>
      <c r="I28" s="15">
        <f t="shared" si="1"/>
        <v>4.1064845250352002</v>
      </c>
      <c r="J28" s="15">
        <f t="shared" si="1"/>
        <v>4.031548480551856</v>
      </c>
      <c r="K28" s="15">
        <f t="shared" si="1"/>
        <v>3.9584125652969919</v>
      </c>
      <c r="L28" s="15">
        <f t="shared" si="1"/>
        <v>4.1266476401024628</v>
      </c>
      <c r="M28" s="15">
        <f t="shared" si="1"/>
        <v>4.0515952411261464</v>
      </c>
      <c r="N28" s="15">
        <f t="shared" si="1"/>
        <v>3.9769166021219395</v>
      </c>
      <c r="O28" s="15">
        <f t="shared" si="1"/>
        <v>3.9017780397580206</v>
      </c>
      <c r="P28" s="15">
        <f t="shared" si="1"/>
        <v>3.8251768778358377</v>
      </c>
      <c r="Q28" s="15">
        <f t="shared" si="1"/>
        <v>4.1192231307511946</v>
      </c>
      <c r="R28" s="15">
        <f t="shared" si="1"/>
        <v>4.0276930598885174</v>
      </c>
      <c r="S28" s="15">
        <f t="shared" si="1"/>
        <v>3.930076448877025</v>
      </c>
      <c r="T28" s="15">
        <f t="shared" si="1"/>
        <v>3.824471961173133</v>
      </c>
      <c r="U28" s="15">
        <f t="shared" si="10"/>
        <v>3.708764722152424</v>
      </c>
      <c r="V28" s="15">
        <f t="shared" si="10"/>
        <v>3.1394351669941063</v>
      </c>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20">
        <f t="shared" si="2"/>
        <v>35.973637368917039</v>
      </c>
      <c r="AZ28" s="15"/>
      <c r="BA28" s="49">
        <f>賃金!Q49*$B$3/100</f>
        <v>4.8725364771481008</v>
      </c>
      <c r="BB28" s="15">
        <f t="shared" si="5"/>
        <v>4.7814325222848666</v>
      </c>
      <c r="BC28" s="15">
        <f t="shared" si="5"/>
        <v>4.6961721695669691</v>
      </c>
      <c r="BD28" s="15">
        <f t="shared" si="5"/>
        <v>4.7186538535138718</v>
      </c>
      <c r="BE28" s="15">
        <f t="shared" si="5"/>
        <v>4.6432154596687996</v>
      </c>
      <c r="BF28" s="15">
        <f t="shared" si="5"/>
        <v>4.5726560832771774</v>
      </c>
      <c r="BG28" s="15">
        <f t="shared" si="5"/>
        <v>4.5057005101001044</v>
      </c>
      <c r="BH28" s="15">
        <f t="shared" si="5"/>
        <v>4.4405586825121794</v>
      </c>
      <c r="BI28" s="15">
        <f t="shared" si="5"/>
        <v>4.6449278258879101</v>
      </c>
      <c r="BJ28" s="15">
        <f t="shared" si="5"/>
        <v>4.5715389480341138</v>
      </c>
      <c r="BK28" s="15">
        <f t="shared" si="5"/>
        <v>4.4907154540920677</v>
      </c>
      <c r="BL28" s="15">
        <f t="shared" si="5"/>
        <v>4.3979913695421056</v>
      </c>
      <c r="BM28" s="15">
        <f t="shared" si="5"/>
        <v>4.2881646284345916</v>
      </c>
      <c r="BN28" s="15">
        <f t="shared" si="5"/>
        <v>4.3655879571583522</v>
      </c>
      <c r="BO28" s="15">
        <f t="shared" si="5"/>
        <v>4.1945767557394742</v>
      </c>
      <c r="BP28" s="15">
        <f t="shared" si="5"/>
        <v>3.9841628365745838</v>
      </c>
      <c r="BQ28" s="15">
        <f t="shared" si="5"/>
        <v>3.7253892959396877</v>
      </c>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20">
        <f t="shared" si="6"/>
        <v>71.021444352326867</v>
      </c>
      <c r="CU28" s="15"/>
      <c r="CV28" s="49">
        <f>賃金!R49*$B$3/100</f>
        <v>7.0784612198235344</v>
      </c>
      <c r="CW28" s="15">
        <f t="shared" si="7"/>
        <v>6.8658740615240363</v>
      </c>
      <c r="CX28" s="15">
        <f t="shared" si="7"/>
        <v>6.6738636853340756</v>
      </c>
      <c r="CY28" s="15">
        <f t="shared" si="7"/>
        <v>6.7193139396373995</v>
      </c>
      <c r="CZ28" s="15">
        <f t="shared" si="7"/>
        <v>6.5577637366558914</v>
      </c>
      <c r="DA28" s="15">
        <f t="shared" si="7"/>
        <v>6.4086239340218363</v>
      </c>
      <c r="DB28" s="15">
        <f t="shared" si="7"/>
        <v>6.2654872816966876</v>
      </c>
      <c r="DC28" s="15">
        <f t="shared" si="7"/>
        <v>6.1199910957388104</v>
      </c>
      <c r="DD28" s="15">
        <f t="shared" si="7"/>
        <v>6.3296621073758077</v>
      </c>
      <c r="DE28" s="15">
        <f t="shared" si="7"/>
        <v>6.1345076192187831</v>
      </c>
      <c r="DF28" s="15">
        <f t="shared" si="7"/>
        <v>5.8963022667124134</v>
      </c>
      <c r="DG28" s="15">
        <f t="shared" si="7"/>
        <v>5.5964103567685832</v>
      </c>
      <c r="DH28" s="15">
        <f t="shared" si="7"/>
        <v>5.2133939149380204</v>
      </c>
      <c r="DI28" s="15">
        <f t="shared" si="7"/>
        <v>4.5269223022538885</v>
      </c>
      <c r="DJ28" s="15">
        <f t="shared" si="7"/>
        <v>3.9273593271600542</v>
      </c>
      <c r="DK28" s="15"/>
      <c r="DL28" s="15"/>
      <c r="DM28" s="15"/>
      <c r="DN28" s="15"/>
      <c r="DO28" s="15"/>
      <c r="DP28" s="15"/>
      <c r="DQ28" s="15"/>
      <c r="DR28" s="15"/>
      <c r="DS28" s="15"/>
      <c r="DT28" s="15"/>
      <c r="DU28" s="15"/>
      <c r="DV28" s="15"/>
      <c r="DW28" s="15"/>
      <c r="DX28" s="15"/>
      <c r="DY28" s="15"/>
      <c r="DZ28" s="15"/>
      <c r="EA28" s="15"/>
      <c r="EB28" s="15"/>
      <c r="EC28" s="15"/>
      <c r="ED28" s="15"/>
      <c r="EE28" s="15"/>
      <c r="EF28" s="15"/>
      <c r="EN28" s="20">
        <f t="shared" si="8"/>
        <v>83.235475629036287</v>
      </c>
      <c r="EO28" s="29">
        <f t="shared" si="3"/>
        <v>6871.1643420504925</v>
      </c>
      <c r="EQ28" s="13">
        <f t="shared" si="9"/>
        <v>-5616.3702649999996</v>
      </c>
      <c r="ER28" s="20">
        <f t="shared" si="4"/>
        <v>1254.7940770504929</v>
      </c>
      <c r="ES28" s="13">
        <f t="shared" si="0"/>
        <v>333.15175428664406</v>
      </c>
    </row>
    <row r="29" spans="1:149">
      <c r="A29" s="18">
        <v>2041</v>
      </c>
      <c r="C29" s="13">
        <v>38</v>
      </c>
      <c r="D29" s="49">
        <f>賃金!P50*$B$3/100</f>
        <v>4.5976037047241398</v>
      </c>
      <c r="E29" s="15">
        <f t="shared" si="1"/>
        <v>4.5122891056357979</v>
      </c>
      <c r="F29" s="15">
        <f t="shared" si="1"/>
        <v>4.4280144250456042</v>
      </c>
      <c r="G29" s="15">
        <f t="shared" si="1"/>
        <v>4.3452135782530936</v>
      </c>
      <c r="H29" s="15">
        <f t="shared" si="1"/>
        <v>4.2624055718904232</v>
      </c>
      <c r="I29" s="15">
        <f t="shared" si="1"/>
        <v>4.1834167009801009</v>
      </c>
      <c r="J29" s="15">
        <f t="shared" si="1"/>
        <v>4.1064845250352002</v>
      </c>
      <c r="K29" s="15">
        <f t="shared" si="1"/>
        <v>4.031548480551856</v>
      </c>
      <c r="L29" s="15">
        <f t="shared" si="1"/>
        <v>3.9584125652969919</v>
      </c>
      <c r="M29" s="15">
        <f t="shared" si="1"/>
        <v>4.1266476401024628</v>
      </c>
      <c r="N29" s="15">
        <f t="shared" si="1"/>
        <v>4.0515952411261464</v>
      </c>
      <c r="O29" s="15">
        <f t="shared" si="1"/>
        <v>3.9769166021219395</v>
      </c>
      <c r="P29" s="15">
        <f t="shared" si="1"/>
        <v>3.9017780397580206</v>
      </c>
      <c r="Q29" s="15">
        <f t="shared" si="1"/>
        <v>3.8251768778358377</v>
      </c>
      <c r="R29" s="15">
        <f t="shared" si="1"/>
        <v>4.1192231307511946</v>
      </c>
      <c r="S29" s="15">
        <f t="shared" si="1"/>
        <v>4.0276930598885174</v>
      </c>
      <c r="T29" s="15">
        <f t="shared" si="1"/>
        <v>3.930076448877025</v>
      </c>
      <c r="U29" s="15">
        <f t="shared" si="10"/>
        <v>3.824471961173133</v>
      </c>
      <c r="V29" s="15">
        <f t="shared" si="10"/>
        <v>3.708764722152424</v>
      </c>
      <c r="W29" s="15">
        <f t="shared" si="10"/>
        <v>3.1394351669941063</v>
      </c>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20">
        <f t="shared" si="2"/>
        <v>38.229781921734933</v>
      </c>
      <c r="AZ29" s="15"/>
      <c r="BA29" s="49">
        <f>賃金!Q50*$B$3/100</f>
        <v>4.9690660055180293</v>
      </c>
      <c r="BB29" s="15">
        <f t="shared" si="5"/>
        <v>4.8725364771481008</v>
      </c>
      <c r="BC29" s="15">
        <f t="shared" si="5"/>
        <v>4.7814325222848666</v>
      </c>
      <c r="BD29" s="15">
        <f t="shared" si="5"/>
        <v>4.6961721695669691</v>
      </c>
      <c r="BE29" s="15">
        <f t="shared" si="5"/>
        <v>4.7186538535138718</v>
      </c>
      <c r="BF29" s="15">
        <f t="shared" si="5"/>
        <v>4.6432154596687996</v>
      </c>
      <c r="BG29" s="15">
        <f t="shared" si="5"/>
        <v>4.5726560832771774</v>
      </c>
      <c r="BH29" s="15">
        <f t="shared" si="5"/>
        <v>4.5057005101001044</v>
      </c>
      <c r="BI29" s="15">
        <f t="shared" si="5"/>
        <v>4.4405586825121794</v>
      </c>
      <c r="BJ29" s="15">
        <f t="shared" si="5"/>
        <v>4.6449278258879101</v>
      </c>
      <c r="BK29" s="15">
        <f t="shared" si="5"/>
        <v>4.5715389480341138</v>
      </c>
      <c r="BL29" s="15">
        <f t="shared" si="5"/>
        <v>4.4907154540920677</v>
      </c>
      <c r="BM29" s="15">
        <f t="shared" si="5"/>
        <v>4.3979913695421056</v>
      </c>
      <c r="BN29" s="15">
        <f t="shared" si="5"/>
        <v>4.2881646284345916</v>
      </c>
      <c r="BO29" s="15">
        <f t="shared" si="5"/>
        <v>4.3655879571583522</v>
      </c>
      <c r="BP29" s="15">
        <f t="shared" si="5"/>
        <v>4.1945767557394742</v>
      </c>
      <c r="BQ29" s="15">
        <f t="shared" si="5"/>
        <v>3.9841628365745838</v>
      </c>
      <c r="BR29" s="15">
        <f t="shared" ref="BN29:CC49" si="11">BQ28</f>
        <v>3.7253892959396877</v>
      </c>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20">
        <f t="shared" si="6"/>
        <v>75.893980829474955</v>
      </c>
      <c r="CU29" s="15"/>
      <c r="CV29" s="49">
        <f>賃金!R50*$B$3/100</f>
        <v>7.3115800562194462</v>
      </c>
      <c r="CW29" s="15">
        <f t="shared" si="7"/>
        <v>7.0784612198235344</v>
      </c>
      <c r="CX29" s="15">
        <f t="shared" si="7"/>
        <v>6.8658740615240363</v>
      </c>
      <c r="CY29" s="15">
        <f t="shared" si="7"/>
        <v>6.6738636853340756</v>
      </c>
      <c r="CZ29" s="15">
        <f t="shared" si="7"/>
        <v>6.7193139396373995</v>
      </c>
      <c r="DA29" s="15">
        <f t="shared" si="7"/>
        <v>6.5577637366558914</v>
      </c>
      <c r="DB29" s="15">
        <f t="shared" si="7"/>
        <v>6.4086239340218363</v>
      </c>
      <c r="DC29" s="15">
        <f t="shared" si="7"/>
        <v>6.2654872816966876</v>
      </c>
      <c r="DD29" s="15">
        <f t="shared" si="7"/>
        <v>6.1199910957388104</v>
      </c>
      <c r="DE29" s="15">
        <f t="shared" si="7"/>
        <v>6.3296621073758077</v>
      </c>
      <c r="DF29" s="15">
        <f t="shared" si="7"/>
        <v>6.1345076192187831</v>
      </c>
      <c r="DG29" s="15">
        <f t="shared" si="7"/>
        <v>5.8963022667124134</v>
      </c>
      <c r="DH29" s="15">
        <f t="shared" si="7"/>
        <v>5.5964103567685832</v>
      </c>
      <c r="DI29" s="15">
        <f t="shared" si="7"/>
        <v>5.2133939149380204</v>
      </c>
      <c r="DJ29" s="15">
        <f t="shared" si="7"/>
        <v>4.5269223022538885</v>
      </c>
      <c r="DK29" s="15">
        <f t="shared" si="7"/>
        <v>3.9273593271600542</v>
      </c>
      <c r="DL29" s="15"/>
      <c r="DM29" s="15"/>
      <c r="DN29" s="15"/>
      <c r="DO29" s="15"/>
      <c r="DP29" s="15"/>
      <c r="DQ29" s="15"/>
      <c r="DR29" s="15"/>
      <c r="DS29" s="15"/>
      <c r="DT29" s="15"/>
      <c r="DU29" s="15"/>
      <c r="DV29" s="15"/>
      <c r="DW29" s="15"/>
      <c r="DX29" s="15"/>
      <c r="DY29" s="15"/>
      <c r="DZ29" s="15"/>
      <c r="EA29" s="15"/>
      <c r="EB29" s="15"/>
      <c r="EC29" s="15"/>
      <c r="ED29" s="15"/>
      <c r="EE29" s="15"/>
      <c r="EF29" s="15"/>
      <c r="EN29" s="20">
        <f t="shared" si="8"/>
        <v>90.313936848859825</v>
      </c>
      <c r="EO29" s="29">
        <f t="shared" si="3"/>
        <v>7416.0641736916286</v>
      </c>
      <c r="EQ29" s="13">
        <f t="shared" si="9"/>
        <v>-5616.3702649999996</v>
      </c>
      <c r="ER29" s="20">
        <f t="shared" si="4"/>
        <v>1799.6939086916291</v>
      </c>
      <c r="ES29" s="13">
        <f t="shared" si="0"/>
        <v>445.61127112978312</v>
      </c>
    </row>
    <row r="30" spans="1:149">
      <c r="A30" s="18">
        <v>2042</v>
      </c>
      <c r="C30" s="13">
        <v>39</v>
      </c>
      <c r="D30" s="49">
        <f>賃金!P51*$B$3/100</f>
        <v>4.6834125507067315</v>
      </c>
      <c r="E30" s="15">
        <f t="shared" si="1"/>
        <v>4.5976037047241398</v>
      </c>
      <c r="F30" s="15">
        <f t="shared" si="1"/>
        <v>4.5122891056357979</v>
      </c>
      <c r="G30" s="15">
        <f t="shared" si="1"/>
        <v>4.4280144250456042</v>
      </c>
      <c r="H30" s="15">
        <f t="shared" si="1"/>
        <v>4.3452135782530936</v>
      </c>
      <c r="I30" s="15">
        <f t="shared" si="1"/>
        <v>4.2624055718904232</v>
      </c>
      <c r="J30" s="15">
        <f t="shared" si="1"/>
        <v>4.1834167009801009</v>
      </c>
      <c r="K30" s="15">
        <f t="shared" si="1"/>
        <v>4.1064845250352002</v>
      </c>
      <c r="L30" s="15">
        <f t="shared" si="1"/>
        <v>4.031548480551856</v>
      </c>
      <c r="M30" s="15">
        <f t="shared" si="1"/>
        <v>3.9584125652969919</v>
      </c>
      <c r="N30" s="15">
        <f t="shared" si="1"/>
        <v>4.1266476401024628</v>
      </c>
      <c r="O30" s="15">
        <f t="shared" si="1"/>
        <v>4.0515952411261464</v>
      </c>
      <c r="P30" s="15">
        <f t="shared" si="1"/>
        <v>3.9769166021219395</v>
      </c>
      <c r="Q30" s="15">
        <f t="shared" si="1"/>
        <v>3.9017780397580206</v>
      </c>
      <c r="R30" s="15">
        <f t="shared" si="1"/>
        <v>3.8251768778358377</v>
      </c>
      <c r="S30" s="15">
        <f t="shared" si="1"/>
        <v>4.1192231307511946</v>
      </c>
      <c r="T30" s="15">
        <f t="shared" si="1"/>
        <v>4.0276930598885174</v>
      </c>
      <c r="U30" s="15">
        <f t="shared" si="10"/>
        <v>3.930076448877025</v>
      </c>
      <c r="V30" s="15">
        <f t="shared" si="10"/>
        <v>3.824471961173133</v>
      </c>
      <c r="W30" s="15">
        <f t="shared" si="10"/>
        <v>3.708764722152424</v>
      </c>
      <c r="X30" s="15">
        <f t="shared" si="10"/>
        <v>3.1394351669941063</v>
      </c>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20">
        <f t="shared" si="2"/>
        <v>40.528583774097001</v>
      </c>
      <c r="AZ30" s="15"/>
      <c r="BA30" s="49">
        <f>賃金!Q51*$B$3/100</f>
        <v>5.070273950359045</v>
      </c>
      <c r="BB30" s="15">
        <f t="shared" si="5"/>
        <v>4.9690660055180293</v>
      </c>
      <c r="BC30" s="15">
        <f t="shared" si="5"/>
        <v>4.8725364771481008</v>
      </c>
      <c r="BD30" s="15">
        <f t="shared" si="5"/>
        <v>4.7814325222848666</v>
      </c>
      <c r="BE30" s="15">
        <f t="shared" si="5"/>
        <v>4.6961721695669691</v>
      </c>
      <c r="BF30" s="15">
        <f t="shared" si="5"/>
        <v>4.7186538535138718</v>
      </c>
      <c r="BG30" s="15">
        <f t="shared" si="5"/>
        <v>4.6432154596687996</v>
      </c>
      <c r="BH30" s="15">
        <f t="shared" si="5"/>
        <v>4.5726560832771774</v>
      </c>
      <c r="BI30" s="15">
        <f t="shared" si="5"/>
        <v>4.5057005101001044</v>
      </c>
      <c r="BJ30" s="15">
        <f t="shared" si="5"/>
        <v>4.4405586825121794</v>
      </c>
      <c r="BK30" s="15">
        <f t="shared" si="5"/>
        <v>4.6449278258879101</v>
      </c>
      <c r="BL30" s="15">
        <f t="shared" si="5"/>
        <v>4.5715389480341138</v>
      </c>
      <c r="BM30" s="15">
        <f t="shared" si="5"/>
        <v>4.4907154540920677</v>
      </c>
      <c r="BN30" s="15">
        <f t="shared" si="11"/>
        <v>4.3979913695421056</v>
      </c>
      <c r="BO30" s="15">
        <f t="shared" si="11"/>
        <v>4.2881646284345916</v>
      </c>
      <c r="BP30" s="15">
        <f t="shared" si="11"/>
        <v>4.3655879571583522</v>
      </c>
      <c r="BQ30" s="15">
        <f t="shared" si="11"/>
        <v>4.1945767557394742</v>
      </c>
      <c r="BR30" s="15">
        <f t="shared" si="11"/>
        <v>3.9841628365745838</v>
      </c>
      <c r="BS30" s="15">
        <f t="shared" si="11"/>
        <v>3.7253892959396877</v>
      </c>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20">
        <f t="shared" si="6"/>
        <v>80.863046834992986</v>
      </c>
      <c r="CU30" s="15"/>
      <c r="CV30" s="49">
        <f>賃金!R51*$B$3/100</f>
        <v>7.5639552570178186</v>
      </c>
      <c r="CW30" s="15">
        <f t="shared" si="7"/>
        <v>7.3115800562194462</v>
      </c>
      <c r="CX30" s="15">
        <f t="shared" si="7"/>
        <v>7.0784612198235344</v>
      </c>
      <c r="CY30" s="15">
        <f t="shared" si="7"/>
        <v>6.8658740615240363</v>
      </c>
      <c r="CZ30" s="15">
        <f t="shared" si="7"/>
        <v>6.6738636853340756</v>
      </c>
      <c r="DA30" s="15">
        <f t="shared" si="7"/>
        <v>6.7193139396373995</v>
      </c>
      <c r="DB30" s="15">
        <f t="shared" si="7"/>
        <v>6.5577637366558914</v>
      </c>
      <c r="DC30" s="15">
        <f t="shared" si="7"/>
        <v>6.4086239340218363</v>
      </c>
      <c r="DD30" s="15">
        <f t="shared" si="7"/>
        <v>6.2654872816966876</v>
      </c>
      <c r="DE30" s="15">
        <f t="shared" si="7"/>
        <v>6.1199910957388104</v>
      </c>
      <c r="DF30" s="15">
        <f t="shared" si="7"/>
        <v>6.3296621073758077</v>
      </c>
      <c r="DG30" s="15">
        <f t="shared" si="7"/>
        <v>6.1345076192187831</v>
      </c>
      <c r="DH30" s="15">
        <f t="shared" si="7"/>
        <v>5.8963022667124134</v>
      </c>
      <c r="DI30" s="15">
        <f t="shared" si="7"/>
        <v>5.5964103567685832</v>
      </c>
      <c r="DJ30" s="15">
        <f t="shared" si="7"/>
        <v>5.2133939149380204</v>
      </c>
      <c r="DK30" s="15">
        <f t="shared" si="7"/>
        <v>4.5269223022538885</v>
      </c>
      <c r="DL30" s="15">
        <f t="shared" si="7"/>
        <v>3.9273593271600542</v>
      </c>
      <c r="DM30" s="15"/>
      <c r="DN30" s="15"/>
      <c r="DO30" s="15"/>
      <c r="DP30" s="15"/>
      <c r="DQ30" s="15"/>
      <c r="DR30" s="15"/>
      <c r="DS30" s="15"/>
      <c r="DT30" s="15"/>
      <c r="DU30" s="15"/>
      <c r="DV30" s="15"/>
      <c r="DW30" s="15"/>
      <c r="DX30" s="15"/>
      <c r="DY30" s="15"/>
      <c r="DZ30" s="15"/>
      <c r="EA30" s="15"/>
      <c r="EB30" s="15"/>
      <c r="EC30" s="15"/>
      <c r="ED30" s="15"/>
      <c r="EE30" s="15"/>
      <c r="EF30" s="15"/>
      <c r="EN30" s="20">
        <f t="shared" si="8"/>
        <v>97.625516905079266</v>
      </c>
      <c r="EO30" s="29">
        <f t="shared" si="3"/>
        <v>7977.2580744259176</v>
      </c>
      <c r="EQ30" s="13">
        <f t="shared" si="9"/>
        <v>-5616.3702649999996</v>
      </c>
      <c r="ER30" s="20">
        <f t="shared" si="4"/>
        <v>2360.887809425918</v>
      </c>
      <c r="ES30" s="13">
        <f t="shared" si="0"/>
        <v>545.15593705747222</v>
      </c>
    </row>
    <row r="31" spans="1:149">
      <c r="A31" s="18">
        <v>2043</v>
      </c>
      <c r="C31" s="13">
        <v>40</v>
      </c>
      <c r="D31" s="49">
        <f>賃金!P52*$B$3/100</f>
        <v>4.8329386169002131</v>
      </c>
      <c r="E31" s="15">
        <f t="shared" si="1"/>
        <v>4.6834125507067315</v>
      </c>
      <c r="F31" s="15">
        <f t="shared" si="1"/>
        <v>4.5976037047241398</v>
      </c>
      <c r="G31" s="15">
        <f t="shared" si="1"/>
        <v>4.5122891056357979</v>
      </c>
      <c r="H31" s="15">
        <f t="shared" si="1"/>
        <v>4.4280144250456042</v>
      </c>
      <c r="I31" s="15">
        <f t="shared" si="1"/>
        <v>4.3452135782530936</v>
      </c>
      <c r="J31" s="15">
        <f t="shared" si="1"/>
        <v>4.2624055718904232</v>
      </c>
      <c r="K31" s="15">
        <f t="shared" si="1"/>
        <v>4.1834167009801009</v>
      </c>
      <c r="L31" s="15">
        <f t="shared" si="1"/>
        <v>4.1064845250352002</v>
      </c>
      <c r="M31" s="15">
        <f t="shared" si="1"/>
        <v>4.031548480551856</v>
      </c>
      <c r="N31" s="15">
        <f t="shared" si="1"/>
        <v>3.9584125652969919</v>
      </c>
      <c r="O31" s="15">
        <f t="shared" si="1"/>
        <v>4.1266476401024628</v>
      </c>
      <c r="P31" s="15">
        <f t="shared" si="1"/>
        <v>4.0515952411261464</v>
      </c>
      <c r="Q31" s="15">
        <f t="shared" si="1"/>
        <v>3.9769166021219395</v>
      </c>
      <c r="R31" s="15">
        <f t="shared" si="1"/>
        <v>3.9017780397580206</v>
      </c>
      <c r="S31" s="15">
        <f t="shared" si="1"/>
        <v>3.8251768778358377</v>
      </c>
      <c r="T31" s="15">
        <f t="shared" si="1"/>
        <v>4.1192231307511946</v>
      </c>
      <c r="U31" s="15">
        <f t="shared" si="10"/>
        <v>4.0276930598885174</v>
      </c>
      <c r="V31" s="15">
        <f t="shared" si="10"/>
        <v>3.930076448877025</v>
      </c>
      <c r="W31" s="15">
        <f t="shared" si="10"/>
        <v>3.824471961173133</v>
      </c>
      <c r="X31" s="15">
        <f t="shared" si="10"/>
        <v>3.708764722152424</v>
      </c>
      <c r="Y31" s="15">
        <f t="shared" si="10"/>
        <v>3.1394351669941063</v>
      </c>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20">
        <f t="shared" si="2"/>
        <v>42.870290049450375</v>
      </c>
      <c r="AZ31" s="15"/>
      <c r="BA31" s="49">
        <f>賃金!Q52*$B$3/100</f>
        <v>5.2444332138449674</v>
      </c>
      <c r="BB31" s="15">
        <f t="shared" si="5"/>
        <v>5.070273950359045</v>
      </c>
      <c r="BC31" s="15">
        <f t="shared" si="5"/>
        <v>4.9690660055180293</v>
      </c>
      <c r="BD31" s="15">
        <f t="shared" si="5"/>
        <v>4.8725364771481008</v>
      </c>
      <c r="BE31" s="15">
        <f t="shared" si="5"/>
        <v>4.7814325222848666</v>
      </c>
      <c r="BF31" s="15">
        <f t="shared" si="5"/>
        <v>4.6961721695669691</v>
      </c>
      <c r="BG31" s="15">
        <f t="shared" si="5"/>
        <v>4.7186538535138718</v>
      </c>
      <c r="BH31" s="15">
        <f t="shared" si="5"/>
        <v>4.6432154596687996</v>
      </c>
      <c r="BI31" s="15">
        <f t="shared" si="5"/>
        <v>4.5726560832771774</v>
      </c>
      <c r="BJ31" s="15">
        <f t="shared" si="5"/>
        <v>4.5057005101001044</v>
      </c>
      <c r="BK31" s="15">
        <f t="shared" si="5"/>
        <v>4.4405586825121794</v>
      </c>
      <c r="BL31" s="15">
        <f t="shared" si="5"/>
        <v>4.6449278258879101</v>
      </c>
      <c r="BM31" s="15">
        <f t="shared" si="5"/>
        <v>4.5715389480341138</v>
      </c>
      <c r="BN31" s="15">
        <f t="shared" si="11"/>
        <v>4.4907154540920677</v>
      </c>
      <c r="BO31" s="15">
        <f t="shared" si="11"/>
        <v>4.3979913695421056</v>
      </c>
      <c r="BP31" s="15">
        <f t="shared" si="11"/>
        <v>4.2881646284345916</v>
      </c>
      <c r="BQ31" s="15">
        <f t="shared" si="11"/>
        <v>4.3655879571583522</v>
      </c>
      <c r="BR31" s="15">
        <f t="shared" si="11"/>
        <v>4.1945767557394742</v>
      </c>
      <c r="BS31" s="15">
        <f t="shared" si="11"/>
        <v>3.9841628365745838</v>
      </c>
      <c r="BT31" s="15">
        <f t="shared" si="11"/>
        <v>3.7253892959396877</v>
      </c>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20">
        <f t="shared" si="6"/>
        <v>85.933320785352052</v>
      </c>
      <c r="CU31" s="15"/>
      <c r="CV31" s="49">
        <f>賃金!R52*$B$3/100</f>
        <v>7.9381297755539801</v>
      </c>
      <c r="CW31" s="15">
        <f t="shared" si="7"/>
        <v>7.5639552570178186</v>
      </c>
      <c r="CX31" s="15">
        <f t="shared" si="7"/>
        <v>7.3115800562194462</v>
      </c>
      <c r="CY31" s="15">
        <f t="shared" si="7"/>
        <v>7.0784612198235344</v>
      </c>
      <c r="CZ31" s="15">
        <f t="shared" si="7"/>
        <v>6.8658740615240363</v>
      </c>
      <c r="DA31" s="15">
        <f t="shared" si="7"/>
        <v>6.6738636853340756</v>
      </c>
      <c r="DB31" s="15">
        <f t="shared" si="7"/>
        <v>6.7193139396373995</v>
      </c>
      <c r="DC31" s="15">
        <f t="shared" si="7"/>
        <v>6.5577637366558914</v>
      </c>
      <c r="DD31" s="15">
        <f t="shared" si="7"/>
        <v>6.4086239340218363</v>
      </c>
      <c r="DE31" s="15">
        <f t="shared" si="7"/>
        <v>6.2654872816966876</v>
      </c>
      <c r="DF31" s="15">
        <f t="shared" si="7"/>
        <v>6.1199910957388104</v>
      </c>
      <c r="DG31" s="15">
        <f t="shared" si="7"/>
        <v>6.3296621073758077</v>
      </c>
      <c r="DH31" s="15">
        <f t="shared" si="7"/>
        <v>6.1345076192187831</v>
      </c>
      <c r="DI31" s="15">
        <f t="shared" si="7"/>
        <v>5.8963022667124134</v>
      </c>
      <c r="DJ31" s="15">
        <f t="shared" si="7"/>
        <v>5.5964103567685832</v>
      </c>
      <c r="DK31" s="15">
        <f t="shared" si="7"/>
        <v>5.2133939149380204</v>
      </c>
      <c r="DL31" s="15">
        <f t="shared" si="7"/>
        <v>4.5269223022538885</v>
      </c>
      <c r="DM31" s="15">
        <f t="shared" ref="DI31:DX51" si="12">DL30</f>
        <v>3.9273593271600542</v>
      </c>
      <c r="DN31" s="15"/>
      <c r="DO31" s="15"/>
      <c r="DP31" s="15"/>
      <c r="DQ31" s="15"/>
      <c r="DR31" s="15"/>
      <c r="DS31" s="15"/>
      <c r="DT31" s="15"/>
      <c r="DU31" s="15"/>
      <c r="DV31" s="15"/>
      <c r="DW31" s="15"/>
      <c r="DX31" s="15"/>
      <c r="DY31" s="15"/>
      <c r="DZ31" s="15"/>
      <c r="EA31" s="15"/>
      <c r="EB31" s="15"/>
      <c r="EC31" s="15"/>
      <c r="ED31" s="15"/>
      <c r="EE31" s="15"/>
      <c r="EF31" s="15"/>
      <c r="EN31" s="20">
        <f t="shared" si="8"/>
        <v>105.18947216209709</v>
      </c>
      <c r="EO31" s="29">
        <f t="shared" si="3"/>
        <v>8555.9390800279944</v>
      </c>
      <c r="EQ31" s="13">
        <f t="shared" si="9"/>
        <v>-5616.3702649999996</v>
      </c>
      <c r="ER31" s="20">
        <f t="shared" si="4"/>
        <v>2939.5688150279948</v>
      </c>
      <c r="ES31" s="13">
        <f t="shared" si="0"/>
        <v>633.01923091936862</v>
      </c>
    </row>
    <row r="32" spans="1:149">
      <c r="A32" s="18">
        <v>2044</v>
      </c>
      <c r="C32" s="13">
        <v>41</v>
      </c>
      <c r="D32" s="49">
        <f>賃金!P53*$B$3/100</f>
        <v>4.918810603220436</v>
      </c>
      <c r="E32" s="15">
        <f t="shared" si="1"/>
        <v>4.8329386169002131</v>
      </c>
      <c r="F32" s="15">
        <f t="shared" si="1"/>
        <v>4.6834125507067315</v>
      </c>
      <c r="G32" s="15">
        <f t="shared" si="1"/>
        <v>4.5976037047241398</v>
      </c>
      <c r="H32" s="15">
        <f t="shared" si="1"/>
        <v>4.5122891056357979</v>
      </c>
      <c r="I32" s="15">
        <f t="shared" si="1"/>
        <v>4.4280144250456042</v>
      </c>
      <c r="J32" s="15">
        <f t="shared" si="1"/>
        <v>4.3452135782530936</v>
      </c>
      <c r="K32" s="15">
        <f t="shared" si="1"/>
        <v>4.2624055718904232</v>
      </c>
      <c r="L32" s="15">
        <f t="shared" si="1"/>
        <v>4.1834167009801009</v>
      </c>
      <c r="M32" s="15">
        <f t="shared" si="1"/>
        <v>4.1064845250352002</v>
      </c>
      <c r="N32" s="15">
        <f t="shared" si="1"/>
        <v>4.031548480551856</v>
      </c>
      <c r="O32" s="15">
        <f t="shared" si="1"/>
        <v>3.9584125652969919</v>
      </c>
      <c r="P32" s="15">
        <f t="shared" si="1"/>
        <v>4.1266476401024628</v>
      </c>
      <c r="Q32" s="15">
        <f t="shared" si="1"/>
        <v>4.0515952411261464</v>
      </c>
      <c r="R32" s="15">
        <f t="shared" si="1"/>
        <v>3.9769166021219395</v>
      </c>
      <c r="S32" s="15">
        <f t="shared" si="1"/>
        <v>3.9017780397580206</v>
      </c>
      <c r="T32" s="15">
        <f t="shared" si="1"/>
        <v>3.8251768778358377</v>
      </c>
      <c r="U32" s="15">
        <f t="shared" si="10"/>
        <v>4.1192231307511946</v>
      </c>
      <c r="V32" s="15">
        <f t="shared" si="10"/>
        <v>4.0276930598885174</v>
      </c>
      <c r="W32" s="15">
        <f t="shared" si="10"/>
        <v>3.930076448877025</v>
      </c>
      <c r="X32" s="15">
        <f t="shared" si="10"/>
        <v>3.824471961173133</v>
      </c>
      <c r="Y32" s="15">
        <f t="shared" si="10"/>
        <v>3.708764722152424</v>
      </c>
      <c r="Z32" s="15">
        <f t="shared" si="10"/>
        <v>3.1394351669941063</v>
      </c>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20">
        <f t="shared" si="2"/>
        <v>45.286759357900479</v>
      </c>
      <c r="AZ32" s="15"/>
      <c r="BA32" s="49">
        <f>賃金!Q53*$B$3/100</f>
        <v>5.3530501710555152</v>
      </c>
      <c r="BB32" s="15">
        <f t="shared" si="5"/>
        <v>5.2444332138449674</v>
      </c>
      <c r="BC32" s="15">
        <f t="shared" si="5"/>
        <v>5.070273950359045</v>
      </c>
      <c r="BD32" s="15">
        <f t="shared" si="5"/>
        <v>4.9690660055180293</v>
      </c>
      <c r="BE32" s="15">
        <f t="shared" si="5"/>
        <v>4.8725364771481008</v>
      </c>
      <c r="BF32" s="15">
        <f t="shared" si="5"/>
        <v>4.7814325222848666</v>
      </c>
      <c r="BG32" s="15">
        <f t="shared" si="5"/>
        <v>4.6961721695669691</v>
      </c>
      <c r="BH32" s="15">
        <f t="shared" si="5"/>
        <v>4.7186538535138718</v>
      </c>
      <c r="BI32" s="15">
        <f t="shared" si="5"/>
        <v>4.6432154596687996</v>
      </c>
      <c r="BJ32" s="15">
        <f t="shared" si="5"/>
        <v>4.5726560832771774</v>
      </c>
      <c r="BK32" s="15">
        <f t="shared" si="5"/>
        <v>4.5057005101001044</v>
      </c>
      <c r="BL32" s="15">
        <f t="shared" si="5"/>
        <v>4.4405586825121794</v>
      </c>
      <c r="BM32" s="15">
        <f t="shared" si="5"/>
        <v>4.6449278258879101</v>
      </c>
      <c r="BN32" s="15">
        <f t="shared" si="11"/>
        <v>4.5715389480341138</v>
      </c>
      <c r="BO32" s="15">
        <f t="shared" si="11"/>
        <v>4.4907154540920677</v>
      </c>
      <c r="BP32" s="15">
        <f t="shared" si="11"/>
        <v>4.3979913695421056</v>
      </c>
      <c r="BQ32" s="15">
        <f t="shared" si="11"/>
        <v>4.2881646284345916</v>
      </c>
      <c r="BR32" s="15">
        <f t="shared" si="11"/>
        <v>4.3655879571583522</v>
      </c>
      <c r="BS32" s="15">
        <f t="shared" si="11"/>
        <v>4.1945767557394742</v>
      </c>
      <c r="BT32" s="15">
        <f t="shared" si="11"/>
        <v>3.9841628365745838</v>
      </c>
      <c r="BU32" s="15">
        <f t="shared" si="11"/>
        <v>3.7253892959396877</v>
      </c>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20">
        <f t="shared" si="6"/>
        <v>91.177753999197009</v>
      </c>
      <c r="CU32" s="15"/>
      <c r="CV32" s="49">
        <f>賃金!R53*$B$3/100</f>
        <v>8.2247204412648607</v>
      </c>
      <c r="CW32" s="15">
        <f t="shared" si="7"/>
        <v>7.9381297755539801</v>
      </c>
      <c r="CX32" s="15">
        <f t="shared" si="7"/>
        <v>7.5639552570178186</v>
      </c>
      <c r="CY32" s="15">
        <f t="shared" si="7"/>
        <v>7.3115800562194462</v>
      </c>
      <c r="CZ32" s="15">
        <f t="shared" si="7"/>
        <v>7.0784612198235344</v>
      </c>
      <c r="DA32" s="15">
        <f t="shared" si="7"/>
        <v>6.8658740615240363</v>
      </c>
      <c r="DB32" s="15">
        <f t="shared" si="7"/>
        <v>6.6738636853340756</v>
      </c>
      <c r="DC32" s="15">
        <f t="shared" si="7"/>
        <v>6.7193139396373995</v>
      </c>
      <c r="DD32" s="15">
        <f t="shared" si="7"/>
        <v>6.5577637366558914</v>
      </c>
      <c r="DE32" s="15">
        <f t="shared" si="7"/>
        <v>6.4086239340218363</v>
      </c>
      <c r="DF32" s="15">
        <f t="shared" si="7"/>
        <v>6.2654872816966876</v>
      </c>
      <c r="DG32" s="15">
        <f t="shared" si="7"/>
        <v>6.1199910957388104</v>
      </c>
      <c r="DH32" s="15">
        <f t="shared" si="7"/>
        <v>6.3296621073758077</v>
      </c>
      <c r="DI32" s="15">
        <f t="shared" si="12"/>
        <v>6.1345076192187831</v>
      </c>
      <c r="DJ32" s="15">
        <f t="shared" si="12"/>
        <v>5.8963022667124134</v>
      </c>
      <c r="DK32" s="15">
        <f t="shared" si="12"/>
        <v>5.5964103567685832</v>
      </c>
      <c r="DL32" s="15">
        <f t="shared" si="12"/>
        <v>5.2133939149380204</v>
      </c>
      <c r="DM32" s="15">
        <f t="shared" si="12"/>
        <v>4.5269223022538885</v>
      </c>
      <c r="DN32" s="15">
        <f t="shared" si="12"/>
        <v>3.9273593271600542</v>
      </c>
      <c r="DO32" s="15"/>
      <c r="DP32" s="15"/>
      <c r="DQ32" s="15"/>
      <c r="DR32" s="15"/>
      <c r="DS32" s="15"/>
      <c r="DT32" s="15"/>
      <c r="DU32" s="15"/>
      <c r="DV32" s="15"/>
      <c r="DW32" s="15"/>
      <c r="DX32" s="15"/>
      <c r="DY32" s="15"/>
      <c r="DZ32" s="15"/>
      <c r="EA32" s="15"/>
      <c r="EB32" s="15"/>
      <c r="EC32" s="15"/>
      <c r="ED32" s="15"/>
      <c r="EE32" s="15"/>
      <c r="EF32" s="15"/>
      <c r="EN32" s="20">
        <f t="shared" si="8"/>
        <v>113.12760193765108</v>
      </c>
      <c r="EO32" s="29">
        <f t="shared" si="3"/>
        <v>9161.137219206521</v>
      </c>
      <c r="EQ32" s="13">
        <f t="shared" si="9"/>
        <v>-5616.3702649999996</v>
      </c>
      <c r="ER32" s="20">
        <f t="shared" si="4"/>
        <v>3544.7669542065214</v>
      </c>
      <c r="ES32" s="13">
        <f t="shared" si="0"/>
        <v>711.88335231094891</v>
      </c>
    </row>
    <row r="33" spans="1:149">
      <c r="A33" s="18">
        <v>2045</v>
      </c>
      <c r="C33" s="13">
        <v>42</v>
      </c>
      <c r="D33" s="49">
        <f>賃金!P54*$B$3/100</f>
        <v>5.0028931118898878</v>
      </c>
      <c r="E33" s="15">
        <f t="shared" si="1"/>
        <v>4.918810603220436</v>
      </c>
      <c r="F33" s="15">
        <f t="shared" si="1"/>
        <v>4.8329386169002131</v>
      </c>
      <c r="G33" s="15">
        <f t="shared" si="1"/>
        <v>4.6834125507067315</v>
      </c>
      <c r="H33" s="15">
        <f t="shared" si="1"/>
        <v>4.5976037047241398</v>
      </c>
      <c r="I33" s="15">
        <f t="shared" si="1"/>
        <v>4.5122891056357979</v>
      </c>
      <c r="J33" s="15">
        <f t="shared" si="1"/>
        <v>4.4280144250456042</v>
      </c>
      <c r="K33" s="15">
        <f t="shared" si="1"/>
        <v>4.3452135782530936</v>
      </c>
      <c r="L33" s="15">
        <f t="shared" si="1"/>
        <v>4.2624055718904232</v>
      </c>
      <c r="M33" s="15">
        <f t="shared" si="1"/>
        <v>4.1834167009801009</v>
      </c>
      <c r="N33" s="15">
        <f t="shared" si="1"/>
        <v>4.1064845250352002</v>
      </c>
      <c r="O33" s="15">
        <f t="shared" si="1"/>
        <v>4.031548480551856</v>
      </c>
      <c r="P33" s="15">
        <f t="shared" si="1"/>
        <v>3.9584125652969919</v>
      </c>
      <c r="Q33" s="15">
        <f t="shared" si="1"/>
        <v>4.1266476401024628</v>
      </c>
      <c r="R33" s="15">
        <f t="shared" si="1"/>
        <v>4.0515952411261464</v>
      </c>
      <c r="S33" s="15">
        <f t="shared" si="1"/>
        <v>3.9769166021219395</v>
      </c>
      <c r="T33" s="15">
        <f t="shared" si="1"/>
        <v>3.9017780397580206</v>
      </c>
      <c r="U33" s="15">
        <f t="shared" si="10"/>
        <v>3.8251768778358377</v>
      </c>
      <c r="V33" s="15">
        <f t="shared" si="10"/>
        <v>4.1192231307511946</v>
      </c>
      <c r="W33" s="15">
        <f t="shared" si="10"/>
        <v>4.0276930598885174</v>
      </c>
      <c r="X33" s="15">
        <f t="shared" si="10"/>
        <v>3.930076448877025</v>
      </c>
      <c r="Y33" s="15">
        <f t="shared" si="10"/>
        <v>3.824471961173133</v>
      </c>
      <c r="Z33" s="15">
        <f t="shared" si="10"/>
        <v>3.708764722152424</v>
      </c>
      <c r="AA33" s="15">
        <f t="shared" si="10"/>
        <v>3.1394351669941063</v>
      </c>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20">
        <f t="shared" si="2"/>
        <v>47.746164659510697</v>
      </c>
      <c r="AZ33" s="15"/>
      <c r="BA33" s="49">
        <f>賃金!Q54*$B$3/100</f>
        <v>5.4624893765517619</v>
      </c>
      <c r="BB33" s="15">
        <f t="shared" si="5"/>
        <v>5.3530501710555152</v>
      </c>
      <c r="BC33" s="15">
        <f t="shared" si="5"/>
        <v>5.2444332138449674</v>
      </c>
      <c r="BD33" s="15">
        <f t="shared" si="5"/>
        <v>5.070273950359045</v>
      </c>
      <c r="BE33" s="15">
        <f t="shared" si="5"/>
        <v>4.9690660055180293</v>
      </c>
      <c r="BF33" s="15">
        <f t="shared" si="5"/>
        <v>4.8725364771481008</v>
      </c>
      <c r="BG33" s="15">
        <f t="shared" si="5"/>
        <v>4.7814325222848666</v>
      </c>
      <c r="BH33" s="15">
        <f t="shared" si="5"/>
        <v>4.6961721695669691</v>
      </c>
      <c r="BI33" s="15">
        <f t="shared" si="5"/>
        <v>4.7186538535138718</v>
      </c>
      <c r="BJ33" s="15">
        <f t="shared" si="5"/>
        <v>4.6432154596687996</v>
      </c>
      <c r="BK33" s="15">
        <f t="shared" si="5"/>
        <v>4.5726560832771774</v>
      </c>
      <c r="BL33" s="15">
        <f t="shared" si="5"/>
        <v>4.5057005101001044</v>
      </c>
      <c r="BM33" s="15">
        <f t="shared" si="5"/>
        <v>4.4405586825121794</v>
      </c>
      <c r="BN33" s="15">
        <f t="shared" si="11"/>
        <v>4.6449278258879101</v>
      </c>
      <c r="BO33" s="15">
        <f t="shared" si="11"/>
        <v>4.5715389480341138</v>
      </c>
      <c r="BP33" s="15">
        <f t="shared" si="11"/>
        <v>4.4907154540920677</v>
      </c>
      <c r="BQ33" s="15">
        <f t="shared" si="11"/>
        <v>4.3979913695421056</v>
      </c>
      <c r="BR33" s="15">
        <f t="shared" si="11"/>
        <v>4.2881646284345916</v>
      </c>
      <c r="BS33" s="15">
        <f t="shared" si="11"/>
        <v>4.3655879571583522</v>
      </c>
      <c r="BT33" s="15">
        <f t="shared" si="11"/>
        <v>4.1945767557394742</v>
      </c>
      <c r="BU33" s="15">
        <f t="shared" si="11"/>
        <v>3.9841628365745838</v>
      </c>
      <c r="BV33" s="15">
        <f t="shared" si="11"/>
        <v>3.7253892959396877</v>
      </c>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20">
        <f t="shared" si="6"/>
        <v>96.530804170252523</v>
      </c>
      <c r="CU33" s="15"/>
      <c r="CV33" s="49">
        <f>賃金!R54*$B$3/100</f>
        <v>8.5208092545969105</v>
      </c>
      <c r="CW33" s="15">
        <f t="shared" si="7"/>
        <v>8.2247204412648607</v>
      </c>
      <c r="CX33" s="15">
        <f t="shared" si="7"/>
        <v>7.9381297755539801</v>
      </c>
      <c r="CY33" s="15">
        <f t="shared" si="7"/>
        <v>7.5639552570178186</v>
      </c>
      <c r="CZ33" s="15">
        <f t="shared" si="7"/>
        <v>7.3115800562194462</v>
      </c>
      <c r="DA33" s="15">
        <f t="shared" si="7"/>
        <v>7.0784612198235344</v>
      </c>
      <c r="DB33" s="15">
        <f t="shared" si="7"/>
        <v>6.8658740615240363</v>
      </c>
      <c r="DC33" s="15">
        <f t="shared" si="7"/>
        <v>6.6738636853340756</v>
      </c>
      <c r="DD33" s="15">
        <f t="shared" si="7"/>
        <v>6.7193139396373995</v>
      </c>
      <c r="DE33" s="15">
        <f t="shared" si="7"/>
        <v>6.5577637366558914</v>
      </c>
      <c r="DF33" s="15">
        <f t="shared" si="7"/>
        <v>6.4086239340218363</v>
      </c>
      <c r="DG33" s="15">
        <f t="shared" si="7"/>
        <v>6.2654872816966876</v>
      </c>
      <c r="DH33" s="15">
        <f t="shared" si="7"/>
        <v>6.1199910957388104</v>
      </c>
      <c r="DI33" s="15">
        <f t="shared" si="12"/>
        <v>6.3296621073758077</v>
      </c>
      <c r="DJ33" s="15">
        <f t="shared" si="12"/>
        <v>6.1345076192187831</v>
      </c>
      <c r="DK33" s="15">
        <f t="shared" si="12"/>
        <v>5.8963022667124134</v>
      </c>
      <c r="DL33" s="15">
        <f t="shared" si="12"/>
        <v>5.5964103567685832</v>
      </c>
      <c r="DM33" s="15">
        <f t="shared" si="12"/>
        <v>5.2133939149380204</v>
      </c>
      <c r="DN33" s="15">
        <f t="shared" si="12"/>
        <v>4.5269223022538885</v>
      </c>
      <c r="DO33" s="15">
        <f t="shared" si="12"/>
        <v>3.9273593271600542</v>
      </c>
      <c r="DP33" s="15"/>
      <c r="DQ33" s="15"/>
      <c r="DR33" s="15"/>
      <c r="DS33" s="15"/>
      <c r="DT33" s="15"/>
      <c r="DU33" s="15"/>
      <c r="DV33" s="15"/>
      <c r="DW33" s="15"/>
      <c r="DX33" s="15"/>
      <c r="DY33" s="15"/>
      <c r="DZ33" s="15"/>
      <c r="EA33" s="15"/>
      <c r="EB33" s="15"/>
      <c r="EC33" s="15"/>
      <c r="ED33" s="15"/>
      <c r="EE33" s="15"/>
      <c r="EF33" s="15"/>
      <c r="EN33" s="20">
        <f t="shared" si="8"/>
        <v>121.35232237891594</v>
      </c>
      <c r="EO33" s="29">
        <f t="shared" si="3"/>
        <v>9785.9205924064372</v>
      </c>
      <c r="EQ33" s="13">
        <f t="shared" si="9"/>
        <v>-5616.3702649999996</v>
      </c>
      <c r="ER33" s="20">
        <f t="shared" si="4"/>
        <v>4169.5503274064376</v>
      </c>
      <c r="ES33" s="13">
        <f t="shared" si="0"/>
        <v>780.90507415069249</v>
      </c>
    </row>
    <row r="34" spans="1:149">
      <c r="A34" s="18">
        <v>2046</v>
      </c>
      <c r="C34" s="13">
        <v>43</v>
      </c>
      <c r="D34" s="49">
        <f>賃金!P55*$B$3/100</f>
        <v>5.084228265213639</v>
      </c>
      <c r="E34" s="15">
        <f t="shared" si="1"/>
        <v>5.0028931118898878</v>
      </c>
      <c r="F34" s="15">
        <f t="shared" si="1"/>
        <v>4.918810603220436</v>
      </c>
      <c r="G34" s="15">
        <f t="shared" si="1"/>
        <v>4.8329386169002131</v>
      </c>
      <c r="H34" s="15">
        <f t="shared" si="1"/>
        <v>4.6834125507067315</v>
      </c>
      <c r="I34" s="15">
        <f t="shared" si="1"/>
        <v>4.5976037047241398</v>
      </c>
      <c r="J34" s="15">
        <f t="shared" si="1"/>
        <v>4.5122891056357979</v>
      </c>
      <c r="K34" s="15">
        <f t="shared" si="1"/>
        <v>4.4280144250456042</v>
      </c>
      <c r="L34" s="15">
        <f t="shared" ref="L34:AA56" si="13">K33</f>
        <v>4.3452135782530936</v>
      </c>
      <c r="M34" s="15">
        <f t="shared" si="13"/>
        <v>4.2624055718904232</v>
      </c>
      <c r="N34" s="15">
        <f t="shared" si="13"/>
        <v>4.1834167009801009</v>
      </c>
      <c r="O34" s="15">
        <f t="shared" si="13"/>
        <v>4.1064845250352002</v>
      </c>
      <c r="P34" s="15">
        <f t="shared" si="13"/>
        <v>4.031548480551856</v>
      </c>
      <c r="Q34" s="15">
        <f t="shared" si="13"/>
        <v>3.9584125652969919</v>
      </c>
      <c r="R34" s="15">
        <f t="shared" si="13"/>
        <v>4.1266476401024628</v>
      </c>
      <c r="S34" s="15">
        <f t="shared" si="13"/>
        <v>4.0515952411261464</v>
      </c>
      <c r="T34" s="15">
        <f t="shared" si="13"/>
        <v>3.9769166021219395</v>
      </c>
      <c r="U34" s="15">
        <f t="shared" si="10"/>
        <v>3.9017780397580206</v>
      </c>
      <c r="V34" s="15">
        <f t="shared" si="10"/>
        <v>3.8251768778358377</v>
      </c>
      <c r="W34" s="15">
        <f t="shared" si="10"/>
        <v>4.1192231307511946</v>
      </c>
      <c r="X34" s="15">
        <f t="shared" si="10"/>
        <v>4.0276930598885174</v>
      </c>
      <c r="Y34" s="15">
        <f t="shared" si="10"/>
        <v>3.930076448877025</v>
      </c>
      <c r="Z34" s="15">
        <f t="shared" si="10"/>
        <v>3.824471961173133</v>
      </c>
      <c r="AA34" s="15">
        <f t="shared" si="10"/>
        <v>3.708764722152424</v>
      </c>
      <c r="AB34" s="15">
        <f t="shared" si="10"/>
        <v>3.1394351669941063</v>
      </c>
      <c r="AC34" s="15"/>
      <c r="AD34" s="15"/>
      <c r="AE34" s="15"/>
      <c r="AF34" s="15"/>
      <c r="AG34" s="15"/>
      <c r="AH34" s="15"/>
      <c r="AI34" s="15"/>
      <c r="AJ34" s="15"/>
      <c r="AK34" s="15"/>
      <c r="AL34" s="15"/>
      <c r="AM34" s="15"/>
      <c r="AN34" s="15"/>
      <c r="AO34" s="15"/>
      <c r="AP34" s="15"/>
      <c r="AQ34" s="15"/>
      <c r="AR34" s="15"/>
      <c r="AS34" s="15"/>
      <c r="AT34" s="15"/>
      <c r="AU34" s="15"/>
      <c r="AV34" s="15"/>
      <c r="AW34" s="15"/>
      <c r="AX34" s="15"/>
      <c r="AY34" s="20">
        <f t="shared" si="2"/>
        <v>50.247611215455649</v>
      </c>
      <c r="AZ34" s="15"/>
      <c r="BA34" s="49">
        <f>賃金!Q55*$B$3/100</f>
        <v>5.5710134024603031</v>
      </c>
      <c r="BB34" s="15">
        <f t="shared" si="5"/>
        <v>5.4624893765517619</v>
      </c>
      <c r="BC34" s="15">
        <f t="shared" si="5"/>
        <v>5.3530501710555152</v>
      </c>
      <c r="BD34" s="15">
        <f t="shared" si="5"/>
        <v>5.2444332138449674</v>
      </c>
      <c r="BE34" s="15">
        <f t="shared" si="5"/>
        <v>5.070273950359045</v>
      </c>
      <c r="BF34" s="15">
        <f t="shared" si="5"/>
        <v>4.9690660055180293</v>
      </c>
      <c r="BG34" s="15">
        <f t="shared" si="5"/>
        <v>4.8725364771481008</v>
      </c>
      <c r="BH34" s="15">
        <f t="shared" si="5"/>
        <v>4.7814325222848666</v>
      </c>
      <c r="BI34" s="15">
        <f t="shared" si="5"/>
        <v>4.6961721695669691</v>
      </c>
      <c r="BJ34" s="15">
        <f t="shared" si="5"/>
        <v>4.7186538535138718</v>
      </c>
      <c r="BK34" s="15">
        <f t="shared" si="5"/>
        <v>4.6432154596687996</v>
      </c>
      <c r="BL34" s="15">
        <f t="shared" si="5"/>
        <v>4.5726560832771774</v>
      </c>
      <c r="BM34" s="15">
        <f t="shared" si="5"/>
        <v>4.5057005101001044</v>
      </c>
      <c r="BN34" s="15">
        <f t="shared" si="11"/>
        <v>4.4405586825121794</v>
      </c>
      <c r="BO34" s="15">
        <f t="shared" si="11"/>
        <v>4.6449278258879101</v>
      </c>
      <c r="BP34" s="15">
        <f t="shared" si="11"/>
        <v>4.5715389480341138</v>
      </c>
      <c r="BQ34" s="15">
        <f t="shared" si="11"/>
        <v>4.4907154540920677</v>
      </c>
      <c r="BR34" s="15">
        <f t="shared" si="11"/>
        <v>4.3979913695421056</v>
      </c>
      <c r="BS34" s="15">
        <f t="shared" si="11"/>
        <v>4.2881646284345916</v>
      </c>
      <c r="BT34" s="15">
        <f t="shared" si="11"/>
        <v>4.3655879571583522</v>
      </c>
      <c r="BU34" s="15">
        <f t="shared" si="11"/>
        <v>4.1945767557394742</v>
      </c>
      <c r="BV34" s="15">
        <f t="shared" si="11"/>
        <v>3.9841628365745838</v>
      </c>
      <c r="BW34" s="15">
        <f t="shared" si="11"/>
        <v>3.7253892959396877</v>
      </c>
      <c r="BX34" s="15"/>
      <c r="BY34" s="15"/>
      <c r="BZ34" s="15"/>
      <c r="CA34" s="15"/>
      <c r="CB34" s="15"/>
      <c r="CC34" s="15"/>
      <c r="CD34" s="15"/>
      <c r="CE34" s="15"/>
      <c r="CF34" s="15"/>
      <c r="CG34" s="15"/>
      <c r="CH34" s="15"/>
      <c r="CI34" s="15"/>
      <c r="CJ34" s="15"/>
      <c r="CK34" s="15"/>
      <c r="CL34" s="15"/>
      <c r="CM34" s="15"/>
      <c r="CN34" s="15"/>
      <c r="CO34" s="15"/>
      <c r="CP34" s="15"/>
      <c r="CQ34" s="15"/>
      <c r="CR34" s="15"/>
      <c r="CS34" s="15"/>
      <c r="CT34" s="20">
        <f t="shared" si="6"/>
        <v>101.9932935468043</v>
      </c>
      <c r="CU34" s="15"/>
      <c r="CV34" s="49">
        <f>賃金!R55*$B$3/100</f>
        <v>8.8214582472470084</v>
      </c>
      <c r="CW34" s="15">
        <f t="shared" si="7"/>
        <v>8.5208092545969105</v>
      </c>
      <c r="CX34" s="15">
        <f t="shared" si="7"/>
        <v>8.2247204412648607</v>
      </c>
      <c r="CY34" s="15">
        <f t="shared" si="7"/>
        <v>7.9381297755539801</v>
      </c>
      <c r="CZ34" s="15">
        <f t="shared" si="7"/>
        <v>7.5639552570178186</v>
      </c>
      <c r="DA34" s="15">
        <f t="shared" si="7"/>
        <v>7.3115800562194462</v>
      </c>
      <c r="DB34" s="15">
        <f t="shared" si="7"/>
        <v>7.0784612198235344</v>
      </c>
      <c r="DC34" s="15">
        <f t="shared" si="7"/>
        <v>6.8658740615240363</v>
      </c>
      <c r="DD34" s="15">
        <f t="shared" si="7"/>
        <v>6.6738636853340756</v>
      </c>
      <c r="DE34" s="15">
        <f t="shared" si="7"/>
        <v>6.7193139396373995</v>
      </c>
      <c r="DF34" s="15">
        <f t="shared" si="7"/>
        <v>6.5577637366558914</v>
      </c>
      <c r="DG34" s="15">
        <f t="shared" si="7"/>
        <v>6.4086239340218363</v>
      </c>
      <c r="DH34" s="15">
        <f t="shared" si="7"/>
        <v>6.2654872816966876</v>
      </c>
      <c r="DI34" s="15">
        <f t="shared" si="12"/>
        <v>6.1199910957388104</v>
      </c>
      <c r="DJ34" s="15">
        <f t="shared" si="12"/>
        <v>6.3296621073758077</v>
      </c>
      <c r="DK34" s="15">
        <f t="shared" si="12"/>
        <v>6.1345076192187831</v>
      </c>
      <c r="DL34" s="15">
        <f t="shared" si="12"/>
        <v>5.8963022667124134</v>
      </c>
      <c r="DM34" s="15">
        <f t="shared" si="12"/>
        <v>5.5964103567685832</v>
      </c>
      <c r="DN34" s="15">
        <f t="shared" si="12"/>
        <v>5.2133939149380204</v>
      </c>
      <c r="DO34" s="15">
        <f t="shared" si="12"/>
        <v>4.5269223022538885</v>
      </c>
      <c r="DP34" s="15">
        <f t="shared" si="12"/>
        <v>3.9273593271600542</v>
      </c>
      <c r="DQ34" s="15"/>
      <c r="DR34" s="15"/>
      <c r="DS34" s="15"/>
      <c r="DT34" s="15"/>
      <c r="DU34" s="15"/>
      <c r="DV34" s="15"/>
      <c r="DW34" s="15"/>
      <c r="DX34" s="15"/>
      <c r="DY34" s="15"/>
      <c r="DZ34" s="15"/>
      <c r="EA34" s="15"/>
      <c r="EB34" s="15"/>
      <c r="EC34" s="15"/>
      <c r="ED34" s="15"/>
      <c r="EE34" s="15"/>
      <c r="EF34" s="15"/>
      <c r="EN34" s="20">
        <f t="shared" si="8"/>
        <v>129.87313163351286</v>
      </c>
      <c r="EO34" s="29">
        <f t="shared" si="3"/>
        <v>10430.827700632208</v>
      </c>
      <c r="EQ34" s="13">
        <f t="shared" si="9"/>
        <v>-5616.3702649999996</v>
      </c>
      <c r="ER34" s="20">
        <f t="shared" si="4"/>
        <v>4814.4574356322082</v>
      </c>
      <c r="ES34" s="13">
        <f t="shared" si="0"/>
        <v>840.89980556188323</v>
      </c>
    </row>
    <row r="35" spans="1:149">
      <c r="A35" s="18">
        <v>2047</v>
      </c>
      <c r="C35" s="13">
        <v>44</v>
      </c>
      <c r="D35" s="49">
        <f>賃金!P56*$B$3/100</f>
        <v>5.1617689898874746</v>
      </c>
      <c r="E35" s="15">
        <f t="shared" ref="E35:K56" si="14">D34</f>
        <v>5.084228265213639</v>
      </c>
      <c r="F35" s="15">
        <f t="shared" si="14"/>
        <v>5.0028931118898878</v>
      </c>
      <c r="G35" s="15">
        <f t="shared" si="14"/>
        <v>4.918810603220436</v>
      </c>
      <c r="H35" s="15">
        <f t="shared" si="14"/>
        <v>4.8329386169002131</v>
      </c>
      <c r="I35" s="15">
        <f t="shared" si="14"/>
        <v>4.6834125507067315</v>
      </c>
      <c r="J35" s="15">
        <f t="shared" si="14"/>
        <v>4.5976037047241398</v>
      </c>
      <c r="K35" s="15">
        <f t="shared" si="14"/>
        <v>4.5122891056357979</v>
      </c>
      <c r="L35" s="15">
        <f t="shared" si="13"/>
        <v>4.4280144250456042</v>
      </c>
      <c r="M35" s="15">
        <f t="shared" si="13"/>
        <v>4.3452135782530936</v>
      </c>
      <c r="N35" s="15">
        <f t="shared" si="13"/>
        <v>4.2624055718904232</v>
      </c>
      <c r="O35" s="15">
        <f t="shared" si="13"/>
        <v>4.1834167009801009</v>
      </c>
      <c r="P35" s="15">
        <f t="shared" si="13"/>
        <v>4.1064845250352002</v>
      </c>
      <c r="Q35" s="15">
        <f t="shared" si="13"/>
        <v>4.031548480551856</v>
      </c>
      <c r="R35" s="15">
        <f t="shared" si="13"/>
        <v>3.9584125652969919</v>
      </c>
      <c r="S35" s="15">
        <f t="shared" si="13"/>
        <v>4.1266476401024628</v>
      </c>
      <c r="T35" s="15">
        <f t="shared" si="13"/>
        <v>4.0515952411261464</v>
      </c>
      <c r="U35" s="15">
        <f t="shared" si="10"/>
        <v>3.9769166021219395</v>
      </c>
      <c r="V35" s="15">
        <f t="shared" si="10"/>
        <v>3.9017780397580206</v>
      </c>
      <c r="W35" s="15">
        <f t="shared" si="10"/>
        <v>3.8251768778358377</v>
      </c>
      <c r="X35" s="15">
        <f t="shared" si="10"/>
        <v>4.1192231307511946</v>
      </c>
      <c r="Y35" s="15">
        <f t="shared" si="10"/>
        <v>4.0276930598885174</v>
      </c>
      <c r="Z35" s="15">
        <f t="shared" si="10"/>
        <v>3.930076448877025</v>
      </c>
      <c r="AA35" s="15">
        <f t="shared" si="10"/>
        <v>3.824471961173133</v>
      </c>
      <c r="AB35" s="15">
        <f t="shared" si="10"/>
        <v>3.708764722152424</v>
      </c>
      <c r="AC35" s="15">
        <f t="shared" si="10"/>
        <v>3.1394351669941063</v>
      </c>
      <c r="AD35" s="15"/>
      <c r="AE35" s="15"/>
      <c r="AF35" s="15"/>
      <c r="AG35" s="15"/>
      <c r="AH35" s="15"/>
      <c r="AI35" s="15"/>
      <c r="AJ35" s="15"/>
      <c r="AK35" s="15"/>
      <c r="AL35" s="15"/>
      <c r="AM35" s="15"/>
      <c r="AN35" s="15"/>
      <c r="AO35" s="15"/>
      <c r="AP35" s="15"/>
      <c r="AQ35" s="15"/>
      <c r="AR35" s="15"/>
      <c r="AS35" s="15"/>
      <c r="AT35" s="15"/>
      <c r="AU35" s="15"/>
      <c r="AV35" s="15"/>
      <c r="AW35" s="15"/>
      <c r="AX35" s="15"/>
      <c r="AY35" s="20">
        <f t="shared" si="2"/>
        <v>52.789725348062468</v>
      </c>
      <c r="AZ35" s="15"/>
      <c r="BA35" s="49">
        <f>賃金!Q56*$B$3/100</f>
        <v>5.6767282257685645</v>
      </c>
      <c r="BB35" s="15">
        <f t="shared" si="5"/>
        <v>5.5710134024603031</v>
      </c>
      <c r="BC35" s="15">
        <f t="shared" si="5"/>
        <v>5.4624893765517619</v>
      </c>
      <c r="BD35" s="15">
        <f t="shared" si="5"/>
        <v>5.3530501710555152</v>
      </c>
      <c r="BE35" s="15">
        <f t="shared" si="5"/>
        <v>5.2444332138449674</v>
      </c>
      <c r="BF35" s="15">
        <f t="shared" si="5"/>
        <v>5.070273950359045</v>
      </c>
      <c r="BG35" s="15">
        <f t="shared" si="5"/>
        <v>4.9690660055180293</v>
      </c>
      <c r="BH35" s="15">
        <f t="shared" si="5"/>
        <v>4.8725364771481008</v>
      </c>
      <c r="BI35" s="15">
        <f t="shared" si="5"/>
        <v>4.7814325222848666</v>
      </c>
      <c r="BJ35" s="15">
        <f t="shared" si="5"/>
        <v>4.6961721695669691</v>
      </c>
      <c r="BK35" s="15">
        <f t="shared" si="5"/>
        <v>4.7186538535138718</v>
      </c>
      <c r="BL35" s="15">
        <f t="shared" si="5"/>
        <v>4.6432154596687996</v>
      </c>
      <c r="BM35" s="15">
        <f t="shared" si="5"/>
        <v>4.5726560832771774</v>
      </c>
      <c r="BN35" s="15">
        <f t="shared" si="11"/>
        <v>4.5057005101001044</v>
      </c>
      <c r="BO35" s="15">
        <f t="shared" si="11"/>
        <v>4.4405586825121794</v>
      </c>
      <c r="BP35" s="15">
        <f t="shared" si="11"/>
        <v>4.6449278258879101</v>
      </c>
      <c r="BQ35" s="15">
        <f t="shared" si="11"/>
        <v>4.5715389480341138</v>
      </c>
      <c r="BR35" s="15">
        <f t="shared" si="11"/>
        <v>4.4907154540920677</v>
      </c>
      <c r="BS35" s="15">
        <f t="shared" si="11"/>
        <v>4.3979913695421056</v>
      </c>
      <c r="BT35" s="15">
        <f t="shared" si="11"/>
        <v>4.2881646284345916</v>
      </c>
      <c r="BU35" s="15">
        <f t="shared" si="11"/>
        <v>4.3655879571583522</v>
      </c>
      <c r="BV35" s="15">
        <f t="shared" si="11"/>
        <v>4.1945767557394742</v>
      </c>
      <c r="BW35" s="15">
        <f t="shared" si="11"/>
        <v>3.9841628365745838</v>
      </c>
      <c r="BX35" s="15">
        <f t="shared" si="11"/>
        <v>3.7253892959396877</v>
      </c>
      <c r="BY35" s="15"/>
      <c r="BZ35" s="15"/>
      <c r="CA35" s="15"/>
      <c r="CB35" s="15"/>
      <c r="CC35" s="15"/>
      <c r="CD35" s="15"/>
      <c r="CE35" s="15"/>
      <c r="CF35" s="15"/>
      <c r="CG35" s="15"/>
      <c r="CH35" s="15"/>
      <c r="CI35" s="15"/>
      <c r="CJ35" s="15"/>
      <c r="CK35" s="15"/>
      <c r="CL35" s="15"/>
      <c r="CM35" s="15"/>
      <c r="CN35" s="15"/>
      <c r="CO35" s="15"/>
      <c r="CP35" s="15"/>
      <c r="CQ35" s="15"/>
      <c r="CR35" s="15"/>
      <c r="CS35" s="15"/>
      <c r="CT35" s="20">
        <f t="shared" si="6"/>
        <v>107.56430694926458</v>
      </c>
      <c r="CU35" s="15"/>
      <c r="CV35" s="49">
        <f>賃金!R56*$B$3/100</f>
        <v>9.1211533510284877</v>
      </c>
      <c r="CW35" s="15">
        <f t="shared" si="7"/>
        <v>8.8214582472470084</v>
      </c>
      <c r="CX35" s="15">
        <f t="shared" si="7"/>
        <v>8.5208092545969105</v>
      </c>
      <c r="CY35" s="15">
        <f t="shared" si="7"/>
        <v>8.2247204412648607</v>
      </c>
      <c r="CZ35" s="15">
        <f t="shared" si="7"/>
        <v>7.9381297755539801</v>
      </c>
      <c r="DA35" s="15">
        <f t="shared" si="7"/>
        <v>7.5639552570178186</v>
      </c>
      <c r="DB35" s="15">
        <f t="shared" si="7"/>
        <v>7.3115800562194462</v>
      </c>
      <c r="DC35" s="15">
        <f t="shared" si="7"/>
        <v>7.0784612198235344</v>
      </c>
      <c r="DD35" s="15">
        <f t="shared" si="7"/>
        <v>6.8658740615240363</v>
      </c>
      <c r="DE35" s="15">
        <f t="shared" si="7"/>
        <v>6.6738636853340756</v>
      </c>
      <c r="DF35" s="15">
        <f t="shared" si="7"/>
        <v>6.7193139396373995</v>
      </c>
      <c r="DG35" s="15">
        <f t="shared" si="7"/>
        <v>6.5577637366558914</v>
      </c>
      <c r="DH35" s="15">
        <f t="shared" si="7"/>
        <v>6.4086239340218363</v>
      </c>
      <c r="DI35" s="15">
        <f t="shared" si="12"/>
        <v>6.2654872816966876</v>
      </c>
      <c r="DJ35" s="15">
        <f t="shared" si="12"/>
        <v>6.1199910957388104</v>
      </c>
      <c r="DK35" s="15">
        <f t="shared" si="12"/>
        <v>6.3296621073758077</v>
      </c>
      <c r="DL35" s="15">
        <f t="shared" si="12"/>
        <v>6.1345076192187831</v>
      </c>
      <c r="DM35" s="15">
        <f t="shared" si="12"/>
        <v>5.8963022667124134</v>
      </c>
      <c r="DN35" s="15">
        <f t="shared" si="12"/>
        <v>5.5964103567685832</v>
      </c>
      <c r="DO35" s="15">
        <f t="shared" si="12"/>
        <v>5.2133939149380204</v>
      </c>
      <c r="DP35" s="15">
        <f t="shared" si="12"/>
        <v>4.5269223022538885</v>
      </c>
      <c r="DQ35" s="15">
        <f t="shared" si="12"/>
        <v>3.9273593271600542</v>
      </c>
      <c r="DR35" s="15"/>
      <c r="DS35" s="15"/>
      <c r="DT35" s="15"/>
      <c r="DU35" s="15"/>
      <c r="DV35" s="15"/>
      <c r="DW35" s="15"/>
      <c r="DX35" s="15"/>
      <c r="DY35" s="15"/>
      <c r="DZ35" s="15"/>
      <c r="EA35" s="15"/>
      <c r="EB35" s="15"/>
      <c r="EC35" s="15"/>
      <c r="ED35" s="15"/>
      <c r="EE35" s="15"/>
      <c r="EF35" s="15"/>
      <c r="EN35" s="20">
        <f t="shared" si="8"/>
        <v>138.69458988075985</v>
      </c>
      <c r="EO35" s="29">
        <f t="shared" si="3"/>
        <v>11096.071066287026</v>
      </c>
      <c r="EQ35" s="13">
        <f t="shared" si="9"/>
        <v>-5616.3702649999996</v>
      </c>
      <c r="ER35" s="20">
        <f t="shared" si="4"/>
        <v>5479.7008012870265</v>
      </c>
      <c r="ES35" s="13">
        <f t="shared" si="0"/>
        <v>892.56863725221513</v>
      </c>
    </row>
    <row r="36" spans="1:149">
      <c r="A36" s="18">
        <v>2048</v>
      </c>
      <c r="C36" s="13">
        <v>45</v>
      </c>
      <c r="D36" s="49">
        <f>賃金!P57*$B$3/100</f>
        <v>5.2682108768645071</v>
      </c>
      <c r="E36" s="15">
        <f t="shared" si="14"/>
        <v>5.1617689898874746</v>
      </c>
      <c r="F36" s="15">
        <f t="shared" si="14"/>
        <v>5.084228265213639</v>
      </c>
      <c r="G36" s="15">
        <f t="shared" si="14"/>
        <v>5.0028931118898878</v>
      </c>
      <c r="H36" s="15">
        <f t="shared" si="14"/>
        <v>4.918810603220436</v>
      </c>
      <c r="I36" s="15">
        <f t="shared" si="14"/>
        <v>4.8329386169002131</v>
      </c>
      <c r="J36" s="15">
        <f t="shared" si="14"/>
        <v>4.6834125507067315</v>
      </c>
      <c r="K36" s="15">
        <f t="shared" si="14"/>
        <v>4.5976037047241398</v>
      </c>
      <c r="L36" s="15">
        <f t="shared" si="13"/>
        <v>4.5122891056357979</v>
      </c>
      <c r="M36" s="15">
        <f t="shared" si="13"/>
        <v>4.4280144250456042</v>
      </c>
      <c r="N36" s="15">
        <f t="shared" si="13"/>
        <v>4.3452135782530936</v>
      </c>
      <c r="O36" s="15">
        <f t="shared" si="13"/>
        <v>4.2624055718904232</v>
      </c>
      <c r="P36" s="15">
        <f t="shared" si="13"/>
        <v>4.1834167009801009</v>
      </c>
      <c r="Q36" s="15">
        <f t="shared" si="13"/>
        <v>4.1064845250352002</v>
      </c>
      <c r="R36" s="15">
        <f t="shared" si="13"/>
        <v>4.031548480551856</v>
      </c>
      <c r="S36" s="15">
        <f t="shared" si="13"/>
        <v>3.9584125652969919</v>
      </c>
      <c r="T36" s="15">
        <f t="shared" si="13"/>
        <v>4.1266476401024628</v>
      </c>
      <c r="U36" s="15">
        <f t="shared" si="10"/>
        <v>4.0515952411261464</v>
      </c>
      <c r="V36" s="15">
        <f t="shared" si="10"/>
        <v>3.9769166021219395</v>
      </c>
      <c r="W36" s="15">
        <f t="shared" si="10"/>
        <v>3.9017780397580206</v>
      </c>
      <c r="X36" s="15">
        <f t="shared" si="10"/>
        <v>3.8251768778358377</v>
      </c>
      <c r="Y36" s="15">
        <f t="shared" si="10"/>
        <v>4.1192231307511946</v>
      </c>
      <c r="Z36" s="15">
        <f t="shared" si="10"/>
        <v>4.0276930598885174</v>
      </c>
      <c r="AA36" s="15">
        <f t="shared" si="10"/>
        <v>3.930076448877025</v>
      </c>
      <c r="AB36" s="15">
        <f t="shared" si="10"/>
        <v>3.824471961173133</v>
      </c>
      <c r="AC36" s="15">
        <f t="shared" si="10"/>
        <v>3.708764722152424</v>
      </c>
      <c r="AD36" s="15">
        <f t="shared" si="10"/>
        <v>3.1394351669941063</v>
      </c>
      <c r="AE36" s="15"/>
      <c r="AF36" s="15"/>
      <c r="AG36" s="15"/>
      <c r="AH36" s="15"/>
      <c r="AI36" s="15"/>
      <c r="AJ36" s="15"/>
      <c r="AK36" s="15"/>
      <c r="AL36" s="15"/>
      <c r="AM36" s="15"/>
      <c r="AN36" s="15"/>
      <c r="AO36" s="15"/>
      <c r="AP36" s="15"/>
      <c r="AQ36" s="15"/>
      <c r="AR36" s="15"/>
      <c r="AS36" s="15"/>
      <c r="AT36" s="15"/>
      <c r="AU36" s="15"/>
      <c r="AV36" s="15"/>
      <c r="AW36" s="15"/>
      <c r="AX36" s="15"/>
      <c r="AY36" s="20">
        <f t="shared" si="2"/>
        <v>55.370609843006214</v>
      </c>
      <c r="AZ36" s="15"/>
      <c r="BA36" s="49">
        <f>賃金!Q57*$B$3/100</f>
        <v>5.770801257404786</v>
      </c>
      <c r="BB36" s="15">
        <f t="shared" si="5"/>
        <v>5.6767282257685645</v>
      </c>
      <c r="BC36" s="15">
        <f t="shared" si="5"/>
        <v>5.5710134024603031</v>
      </c>
      <c r="BD36" s="15">
        <f t="shared" si="5"/>
        <v>5.4624893765517619</v>
      </c>
      <c r="BE36" s="15">
        <f t="shared" si="5"/>
        <v>5.3530501710555152</v>
      </c>
      <c r="BF36" s="15">
        <f t="shared" si="5"/>
        <v>5.2444332138449674</v>
      </c>
      <c r="BG36" s="15">
        <f t="shared" si="5"/>
        <v>5.070273950359045</v>
      </c>
      <c r="BH36" s="15">
        <f t="shared" si="5"/>
        <v>4.9690660055180293</v>
      </c>
      <c r="BI36" s="15">
        <f t="shared" si="5"/>
        <v>4.8725364771481008</v>
      </c>
      <c r="BJ36" s="15">
        <f t="shared" si="5"/>
        <v>4.7814325222848666</v>
      </c>
      <c r="BK36" s="15">
        <f t="shared" si="5"/>
        <v>4.6961721695669691</v>
      </c>
      <c r="BL36" s="15">
        <f t="shared" si="5"/>
        <v>4.7186538535138718</v>
      </c>
      <c r="BM36" s="15">
        <f t="shared" si="5"/>
        <v>4.6432154596687996</v>
      </c>
      <c r="BN36" s="15">
        <f t="shared" si="11"/>
        <v>4.5726560832771774</v>
      </c>
      <c r="BO36" s="15">
        <f t="shared" si="11"/>
        <v>4.5057005101001044</v>
      </c>
      <c r="BP36" s="15">
        <f t="shared" si="11"/>
        <v>4.4405586825121794</v>
      </c>
      <c r="BQ36" s="15">
        <f t="shared" si="11"/>
        <v>4.6449278258879101</v>
      </c>
      <c r="BR36" s="15">
        <f t="shared" si="11"/>
        <v>4.5715389480341138</v>
      </c>
      <c r="BS36" s="15">
        <f t="shared" si="11"/>
        <v>4.4907154540920677</v>
      </c>
      <c r="BT36" s="15">
        <f t="shared" si="11"/>
        <v>4.3979913695421056</v>
      </c>
      <c r="BU36" s="15">
        <f t="shared" si="11"/>
        <v>4.2881646284345916</v>
      </c>
      <c r="BV36" s="15">
        <f t="shared" si="11"/>
        <v>4.3655879571583522</v>
      </c>
      <c r="BW36" s="15">
        <f t="shared" si="11"/>
        <v>4.1945767557394742</v>
      </c>
      <c r="BX36" s="15">
        <f t="shared" si="11"/>
        <v>3.9841628365745838</v>
      </c>
      <c r="BY36" s="15">
        <f t="shared" si="11"/>
        <v>3.7253892959396877</v>
      </c>
      <c r="BZ36" s="15"/>
      <c r="CA36" s="15"/>
      <c r="CB36" s="15"/>
      <c r="CC36" s="15"/>
      <c r="CD36" s="15"/>
      <c r="CE36" s="15"/>
      <c r="CF36" s="15"/>
      <c r="CG36" s="15"/>
      <c r="CH36" s="15"/>
      <c r="CI36" s="15"/>
      <c r="CJ36" s="15"/>
      <c r="CK36" s="15"/>
      <c r="CL36" s="15"/>
      <c r="CM36" s="15"/>
      <c r="CN36" s="15"/>
      <c r="CO36" s="15"/>
      <c r="CP36" s="15"/>
      <c r="CQ36" s="15"/>
      <c r="CR36" s="15"/>
      <c r="CS36" s="15"/>
      <c r="CT36" s="20">
        <f t="shared" si="6"/>
        <v>113.24103517503315</v>
      </c>
      <c r="CU36" s="15"/>
      <c r="CV36" s="49">
        <f>賃金!R57*$B$3/100</f>
        <v>9.626068919929553</v>
      </c>
      <c r="CW36" s="15">
        <f t="shared" si="7"/>
        <v>9.1211533510284877</v>
      </c>
      <c r="CX36" s="15">
        <f t="shared" si="7"/>
        <v>8.8214582472470084</v>
      </c>
      <c r="CY36" s="15">
        <f t="shared" si="7"/>
        <v>8.5208092545969105</v>
      </c>
      <c r="CZ36" s="15">
        <f t="shared" si="7"/>
        <v>8.2247204412648607</v>
      </c>
      <c r="DA36" s="15">
        <f t="shared" si="7"/>
        <v>7.9381297755539801</v>
      </c>
      <c r="DB36" s="15">
        <f t="shared" si="7"/>
        <v>7.5639552570178186</v>
      </c>
      <c r="DC36" s="15">
        <f t="shared" si="7"/>
        <v>7.3115800562194462</v>
      </c>
      <c r="DD36" s="15">
        <f t="shared" si="7"/>
        <v>7.0784612198235344</v>
      </c>
      <c r="DE36" s="15">
        <f t="shared" si="7"/>
        <v>6.8658740615240363</v>
      </c>
      <c r="DF36" s="15">
        <f t="shared" si="7"/>
        <v>6.6738636853340756</v>
      </c>
      <c r="DG36" s="15">
        <f t="shared" si="7"/>
        <v>6.7193139396373995</v>
      </c>
      <c r="DH36" s="15">
        <f t="shared" si="7"/>
        <v>6.5577637366558914</v>
      </c>
      <c r="DI36" s="15">
        <f t="shared" si="12"/>
        <v>6.4086239340218363</v>
      </c>
      <c r="DJ36" s="15">
        <f t="shared" si="12"/>
        <v>6.2654872816966876</v>
      </c>
      <c r="DK36" s="15">
        <f t="shared" si="12"/>
        <v>6.1199910957388104</v>
      </c>
      <c r="DL36" s="15">
        <f t="shared" si="12"/>
        <v>6.3296621073758077</v>
      </c>
      <c r="DM36" s="15">
        <f t="shared" si="12"/>
        <v>6.1345076192187831</v>
      </c>
      <c r="DN36" s="15">
        <f t="shared" si="12"/>
        <v>5.8963022667124134</v>
      </c>
      <c r="DO36" s="15">
        <f t="shared" si="12"/>
        <v>5.5964103567685832</v>
      </c>
      <c r="DP36" s="15">
        <f t="shared" si="12"/>
        <v>5.2133939149380204</v>
      </c>
      <c r="DQ36" s="15">
        <f t="shared" si="12"/>
        <v>4.5269223022538885</v>
      </c>
      <c r="DR36" s="15">
        <f t="shared" si="12"/>
        <v>3.9273593271600542</v>
      </c>
      <c r="DS36" s="15"/>
      <c r="DT36" s="15"/>
      <c r="DU36" s="15"/>
      <c r="DV36" s="15"/>
      <c r="DW36" s="15"/>
      <c r="DX36" s="15"/>
      <c r="DY36" s="15"/>
      <c r="DZ36" s="15"/>
      <c r="EA36" s="15"/>
      <c r="EB36" s="15"/>
      <c r="EC36" s="15"/>
      <c r="ED36" s="15"/>
      <c r="EE36" s="15"/>
      <c r="EF36" s="15"/>
      <c r="EN36" s="20">
        <f t="shared" si="8"/>
        <v>147.81574323178833</v>
      </c>
      <c r="EO36" s="29">
        <f t="shared" si="3"/>
        <v>11781.499917446359</v>
      </c>
      <c r="EQ36" s="13">
        <f t="shared" si="9"/>
        <v>-5616.3702649999996</v>
      </c>
      <c r="ER36" s="20">
        <f t="shared" si="4"/>
        <v>6165.1296524463596</v>
      </c>
      <c r="ES36" s="13">
        <f t="shared" si="0"/>
        <v>936.5152783041641</v>
      </c>
    </row>
    <row r="37" spans="1:149">
      <c r="A37" s="18">
        <v>2049</v>
      </c>
      <c r="C37" s="13">
        <v>46</v>
      </c>
      <c r="D37" s="49">
        <f>賃金!P58*$B$3/100</f>
        <v>5.3351184109991072</v>
      </c>
      <c r="E37" s="15">
        <f t="shared" si="14"/>
        <v>5.2682108768645071</v>
      </c>
      <c r="F37" s="15">
        <f t="shared" si="14"/>
        <v>5.1617689898874746</v>
      </c>
      <c r="G37" s="15">
        <f t="shared" si="14"/>
        <v>5.084228265213639</v>
      </c>
      <c r="H37" s="15">
        <f t="shared" si="14"/>
        <v>5.0028931118898878</v>
      </c>
      <c r="I37" s="15">
        <f t="shared" si="14"/>
        <v>4.918810603220436</v>
      </c>
      <c r="J37" s="15">
        <f t="shared" si="14"/>
        <v>4.8329386169002131</v>
      </c>
      <c r="K37" s="15">
        <f t="shared" si="14"/>
        <v>4.6834125507067315</v>
      </c>
      <c r="L37" s="15">
        <f t="shared" si="13"/>
        <v>4.5976037047241398</v>
      </c>
      <c r="M37" s="15">
        <f t="shared" si="13"/>
        <v>4.5122891056357979</v>
      </c>
      <c r="N37" s="15">
        <f t="shared" si="13"/>
        <v>4.4280144250456042</v>
      </c>
      <c r="O37" s="15">
        <f t="shared" si="13"/>
        <v>4.3452135782530936</v>
      </c>
      <c r="P37" s="15">
        <f t="shared" si="13"/>
        <v>4.2624055718904232</v>
      </c>
      <c r="Q37" s="15">
        <f t="shared" si="13"/>
        <v>4.1834167009801009</v>
      </c>
      <c r="R37" s="15">
        <f t="shared" si="13"/>
        <v>4.1064845250352002</v>
      </c>
      <c r="S37" s="15">
        <f t="shared" si="13"/>
        <v>4.031548480551856</v>
      </c>
      <c r="T37" s="15">
        <f t="shared" si="13"/>
        <v>3.9584125652969919</v>
      </c>
      <c r="U37" s="15">
        <f t="shared" si="10"/>
        <v>4.1266476401024628</v>
      </c>
      <c r="V37" s="15">
        <f t="shared" si="10"/>
        <v>4.0515952411261464</v>
      </c>
      <c r="W37" s="15">
        <f t="shared" si="10"/>
        <v>3.9769166021219395</v>
      </c>
      <c r="X37" s="15">
        <f t="shared" si="10"/>
        <v>3.9017780397580206</v>
      </c>
      <c r="Y37" s="15">
        <f t="shared" si="10"/>
        <v>3.8251768778358377</v>
      </c>
      <c r="Z37" s="15">
        <f t="shared" si="10"/>
        <v>4.1192231307511946</v>
      </c>
      <c r="AA37" s="15">
        <f t="shared" si="10"/>
        <v>4.0276930598885174</v>
      </c>
      <c r="AB37" s="15">
        <f t="shared" si="10"/>
        <v>3.930076448877025</v>
      </c>
      <c r="AC37" s="15">
        <f t="shared" si="10"/>
        <v>3.824471961173133</v>
      </c>
      <c r="AD37" s="15">
        <f t="shared" si="10"/>
        <v>3.708764722152424</v>
      </c>
      <c r="AE37" s="15">
        <f t="shared" si="10"/>
        <v>3.1394351669941063</v>
      </c>
      <c r="AF37" s="15"/>
      <c r="AG37" s="15"/>
      <c r="AH37" s="15"/>
      <c r="AI37" s="15"/>
      <c r="AJ37" s="15"/>
      <c r="AK37" s="15"/>
      <c r="AL37" s="15"/>
      <c r="AM37" s="15"/>
      <c r="AN37" s="15"/>
      <c r="AO37" s="15"/>
      <c r="AP37" s="15"/>
      <c r="AQ37" s="15"/>
      <c r="AR37" s="15"/>
      <c r="AS37" s="15"/>
      <c r="AT37" s="15"/>
      <c r="AU37" s="15"/>
      <c r="AV37" s="15"/>
      <c r="AW37" s="15"/>
      <c r="AX37" s="15"/>
      <c r="AY37" s="20">
        <f t="shared" si="2"/>
        <v>58.004715281438472</v>
      </c>
      <c r="AZ37" s="15"/>
      <c r="BA37" s="49">
        <f>賃金!Q58*$B$3/100</f>
        <v>5.864655292602146</v>
      </c>
      <c r="BB37" s="15">
        <f t="shared" si="5"/>
        <v>5.770801257404786</v>
      </c>
      <c r="BC37" s="15">
        <f t="shared" si="5"/>
        <v>5.6767282257685645</v>
      </c>
      <c r="BD37" s="15">
        <f t="shared" si="5"/>
        <v>5.5710134024603031</v>
      </c>
      <c r="BE37" s="15">
        <f t="shared" si="5"/>
        <v>5.4624893765517619</v>
      </c>
      <c r="BF37" s="15">
        <f t="shared" si="5"/>
        <v>5.3530501710555152</v>
      </c>
      <c r="BG37" s="15">
        <f t="shared" si="5"/>
        <v>5.2444332138449674</v>
      </c>
      <c r="BH37" s="15">
        <f t="shared" si="5"/>
        <v>5.070273950359045</v>
      </c>
      <c r="BI37" s="15">
        <f t="shared" si="5"/>
        <v>4.9690660055180293</v>
      </c>
      <c r="BJ37" s="15">
        <f t="shared" si="5"/>
        <v>4.8725364771481008</v>
      </c>
      <c r="BK37" s="15">
        <f t="shared" si="5"/>
        <v>4.7814325222848666</v>
      </c>
      <c r="BL37" s="15">
        <f t="shared" si="5"/>
        <v>4.6961721695669691</v>
      </c>
      <c r="BM37" s="15">
        <f t="shared" si="5"/>
        <v>4.7186538535138718</v>
      </c>
      <c r="BN37" s="15">
        <f t="shared" si="11"/>
        <v>4.6432154596687996</v>
      </c>
      <c r="BO37" s="15">
        <f t="shared" si="11"/>
        <v>4.5726560832771774</v>
      </c>
      <c r="BP37" s="15">
        <f t="shared" si="11"/>
        <v>4.5057005101001044</v>
      </c>
      <c r="BQ37" s="15">
        <f t="shared" si="11"/>
        <v>4.4405586825121794</v>
      </c>
      <c r="BR37" s="15">
        <f t="shared" si="11"/>
        <v>4.6449278258879101</v>
      </c>
      <c r="BS37" s="15">
        <f t="shared" si="11"/>
        <v>4.5715389480341138</v>
      </c>
      <c r="BT37" s="15">
        <f t="shared" si="11"/>
        <v>4.4907154540920677</v>
      </c>
      <c r="BU37" s="15">
        <f t="shared" si="11"/>
        <v>4.3979913695421056</v>
      </c>
      <c r="BV37" s="15">
        <f t="shared" si="11"/>
        <v>4.2881646284345916</v>
      </c>
      <c r="BW37" s="15">
        <f t="shared" si="11"/>
        <v>4.3655879571583522</v>
      </c>
      <c r="BX37" s="15">
        <f t="shared" si="11"/>
        <v>4.1945767557394742</v>
      </c>
      <c r="BY37" s="15">
        <f t="shared" si="11"/>
        <v>3.9841628365745838</v>
      </c>
      <c r="BZ37" s="15">
        <f t="shared" si="11"/>
        <v>3.7253892959396877</v>
      </c>
      <c r="CA37" s="15"/>
      <c r="CB37" s="15"/>
      <c r="CC37" s="15"/>
      <c r="CD37" s="15"/>
      <c r="CE37" s="15"/>
      <c r="CF37" s="15"/>
      <c r="CG37" s="15"/>
      <c r="CH37" s="15"/>
      <c r="CI37" s="15"/>
      <c r="CJ37" s="15"/>
      <c r="CK37" s="15"/>
      <c r="CL37" s="15"/>
      <c r="CM37" s="15"/>
      <c r="CN37" s="15"/>
      <c r="CO37" s="15"/>
      <c r="CP37" s="15"/>
      <c r="CQ37" s="15"/>
      <c r="CR37" s="15"/>
      <c r="CS37" s="15"/>
      <c r="CT37" s="20">
        <f t="shared" si="6"/>
        <v>119.01183643243793</v>
      </c>
      <c r="CU37" s="15"/>
      <c r="CV37" s="49">
        <f>賃金!R58*$B$3/100</f>
        <v>9.9119808924601127</v>
      </c>
      <c r="CW37" s="15">
        <f t="shared" si="7"/>
        <v>9.626068919929553</v>
      </c>
      <c r="CX37" s="15">
        <f t="shared" si="7"/>
        <v>9.1211533510284877</v>
      </c>
      <c r="CY37" s="15">
        <f t="shared" si="7"/>
        <v>8.8214582472470084</v>
      </c>
      <c r="CZ37" s="15">
        <f t="shared" si="7"/>
        <v>8.5208092545969105</v>
      </c>
      <c r="DA37" s="15">
        <f t="shared" si="7"/>
        <v>8.2247204412648607</v>
      </c>
      <c r="DB37" s="15">
        <f t="shared" si="7"/>
        <v>7.9381297755539801</v>
      </c>
      <c r="DC37" s="15">
        <f t="shared" si="7"/>
        <v>7.5639552570178186</v>
      </c>
      <c r="DD37" s="15">
        <f t="shared" si="7"/>
        <v>7.3115800562194462</v>
      </c>
      <c r="DE37" s="15">
        <f t="shared" si="7"/>
        <v>7.0784612198235344</v>
      </c>
      <c r="DF37" s="15">
        <f t="shared" si="7"/>
        <v>6.8658740615240363</v>
      </c>
      <c r="DG37" s="15">
        <f t="shared" si="7"/>
        <v>6.6738636853340756</v>
      </c>
      <c r="DH37" s="15">
        <f t="shared" si="7"/>
        <v>6.7193139396373995</v>
      </c>
      <c r="DI37" s="15">
        <f t="shared" si="12"/>
        <v>6.5577637366558914</v>
      </c>
      <c r="DJ37" s="15">
        <f t="shared" si="12"/>
        <v>6.4086239340218363</v>
      </c>
      <c r="DK37" s="15">
        <f t="shared" si="12"/>
        <v>6.2654872816966876</v>
      </c>
      <c r="DL37" s="15">
        <f t="shared" si="12"/>
        <v>6.1199910957388104</v>
      </c>
      <c r="DM37" s="15">
        <f t="shared" si="12"/>
        <v>6.3296621073758077</v>
      </c>
      <c r="DN37" s="15">
        <f t="shared" si="12"/>
        <v>6.1345076192187831</v>
      </c>
      <c r="DO37" s="15">
        <f t="shared" si="12"/>
        <v>5.8963022667124134</v>
      </c>
      <c r="DP37" s="15">
        <f t="shared" si="12"/>
        <v>5.5964103567685832</v>
      </c>
      <c r="DQ37" s="15">
        <f t="shared" si="12"/>
        <v>5.2133939149380204</v>
      </c>
      <c r="DR37" s="15">
        <f t="shared" si="12"/>
        <v>4.5269223022538885</v>
      </c>
      <c r="DS37" s="15">
        <f t="shared" si="12"/>
        <v>3.9273593271600542</v>
      </c>
      <c r="DT37" s="15"/>
      <c r="DU37" s="15"/>
      <c r="DV37" s="15"/>
      <c r="DW37" s="15"/>
      <c r="DX37" s="15"/>
      <c r="DY37" s="15"/>
      <c r="DZ37" s="15"/>
      <c r="EA37" s="15"/>
      <c r="EB37" s="15"/>
      <c r="EC37" s="15"/>
      <c r="ED37" s="15"/>
      <c r="EE37" s="15"/>
      <c r="EF37" s="15"/>
      <c r="EN37" s="20">
        <f t="shared" si="8"/>
        <v>157.4418121517179</v>
      </c>
      <c r="EO37" s="29">
        <f t="shared" si="3"/>
        <v>12499.981262683898</v>
      </c>
      <c r="EQ37" s="13">
        <f t="shared" si="9"/>
        <v>-5616.3702649999996</v>
      </c>
      <c r="ER37" s="20">
        <f t="shared" si="4"/>
        <v>6883.6109976838979</v>
      </c>
      <c r="ES37" s="13">
        <f t="shared" si="0"/>
        <v>975.16217741534695</v>
      </c>
    </row>
    <row r="38" spans="1:149">
      <c r="A38" s="18">
        <v>2050</v>
      </c>
      <c r="C38" s="13">
        <v>47</v>
      </c>
      <c r="D38" s="49">
        <f>賃金!P59*$B$3/100</f>
        <v>5.3945552689561609</v>
      </c>
      <c r="E38" s="15">
        <f t="shared" si="14"/>
        <v>5.3351184109991072</v>
      </c>
      <c r="F38" s="15">
        <f t="shared" si="14"/>
        <v>5.2682108768645071</v>
      </c>
      <c r="G38" s="15">
        <f t="shared" si="14"/>
        <v>5.1617689898874746</v>
      </c>
      <c r="H38" s="15">
        <f t="shared" si="14"/>
        <v>5.084228265213639</v>
      </c>
      <c r="I38" s="15">
        <f t="shared" si="14"/>
        <v>5.0028931118898878</v>
      </c>
      <c r="J38" s="15">
        <f t="shared" si="14"/>
        <v>4.918810603220436</v>
      </c>
      <c r="K38" s="15">
        <f t="shared" si="14"/>
        <v>4.8329386169002131</v>
      </c>
      <c r="L38" s="15">
        <f t="shared" si="13"/>
        <v>4.6834125507067315</v>
      </c>
      <c r="M38" s="15">
        <f t="shared" si="13"/>
        <v>4.5976037047241398</v>
      </c>
      <c r="N38" s="15">
        <f t="shared" si="13"/>
        <v>4.5122891056357979</v>
      </c>
      <c r="O38" s="15">
        <f t="shared" si="13"/>
        <v>4.4280144250456042</v>
      </c>
      <c r="P38" s="15">
        <f t="shared" si="13"/>
        <v>4.3452135782530936</v>
      </c>
      <c r="Q38" s="15">
        <f t="shared" si="13"/>
        <v>4.2624055718904232</v>
      </c>
      <c r="R38" s="15">
        <f t="shared" si="13"/>
        <v>4.1834167009801009</v>
      </c>
      <c r="S38" s="15">
        <f t="shared" si="13"/>
        <v>4.1064845250352002</v>
      </c>
      <c r="T38" s="15">
        <f t="shared" si="13"/>
        <v>4.031548480551856</v>
      </c>
      <c r="U38" s="15">
        <f t="shared" si="10"/>
        <v>3.9584125652969919</v>
      </c>
      <c r="V38" s="15">
        <f t="shared" si="10"/>
        <v>4.1266476401024628</v>
      </c>
      <c r="W38" s="15">
        <f t="shared" si="10"/>
        <v>4.0515952411261464</v>
      </c>
      <c r="X38" s="15">
        <f t="shared" si="10"/>
        <v>3.9769166021219395</v>
      </c>
      <c r="Y38" s="15">
        <f t="shared" si="10"/>
        <v>3.9017780397580206</v>
      </c>
      <c r="Z38" s="15">
        <f t="shared" si="10"/>
        <v>3.8251768778358377</v>
      </c>
      <c r="AA38" s="15">
        <f t="shared" si="10"/>
        <v>4.1192231307511946</v>
      </c>
      <c r="AB38" s="15">
        <f t="shared" si="10"/>
        <v>4.0276930598885174</v>
      </c>
      <c r="AC38" s="15">
        <f t="shared" si="10"/>
        <v>3.930076448877025</v>
      </c>
      <c r="AD38" s="15">
        <f t="shared" si="10"/>
        <v>3.824471961173133</v>
      </c>
      <c r="AE38" s="15">
        <f t="shared" si="10"/>
        <v>3.708764722152424</v>
      </c>
      <c r="AF38" s="15">
        <f t="shared" si="10"/>
        <v>3.1394351669941063</v>
      </c>
      <c r="AG38" s="15"/>
      <c r="AH38" s="15"/>
      <c r="AI38" s="15"/>
      <c r="AJ38" s="15"/>
      <c r="AK38" s="15"/>
      <c r="AL38" s="15"/>
      <c r="AM38" s="15"/>
      <c r="AN38" s="15"/>
      <c r="AO38" s="15"/>
      <c r="AP38" s="15"/>
      <c r="AQ38" s="15"/>
      <c r="AR38" s="15"/>
      <c r="AS38" s="15"/>
      <c r="AT38" s="15"/>
      <c r="AU38" s="15"/>
      <c r="AV38" s="15"/>
      <c r="AW38" s="15"/>
      <c r="AX38" s="15"/>
      <c r="AY38" s="20">
        <f t="shared" si="2"/>
        <v>60.672274486938022</v>
      </c>
      <c r="AZ38" s="15"/>
      <c r="BA38" s="49">
        <f>賃金!Q59*$B$3/100</f>
        <v>5.9494430788246122</v>
      </c>
      <c r="BB38" s="15">
        <f t="shared" si="5"/>
        <v>5.864655292602146</v>
      </c>
      <c r="BC38" s="15">
        <f t="shared" si="5"/>
        <v>5.770801257404786</v>
      </c>
      <c r="BD38" s="15">
        <f t="shared" si="5"/>
        <v>5.6767282257685645</v>
      </c>
      <c r="BE38" s="15">
        <f t="shared" si="5"/>
        <v>5.5710134024603031</v>
      </c>
      <c r="BF38" s="15">
        <f t="shared" si="5"/>
        <v>5.4624893765517619</v>
      </c>
      <c r="BG38" s="15">
        <f t="shared" si="5"/>
        <v>5.3530501710555152</v>
      </c>
      <c r="BH38" s="15">
        <f t="shared" si="5"/>
        <v>5.2444332138449674</v>
      </c>
      <c r="BI38" s="15">
        <f t="shared" ref="BH38:BR56" si="15">BH37</f>
        <v>5.070273950359045</v>
      </c>
      <c r="BJ38" s="15">
        <f t="shared" si="15"/>
        <v>4.9690660055180293</v>
      </c>
      <c r="BK38" s="15">
        <f t="shared" si="15"/>
        <v>4.8725364771481008</v>
      </c>
      <c r="BL38" s="15">
        <f t="shared" si="15"/>
        <v>4.7814325222848666</v>
      </c>
      <c r="BM38" s="15">
        <f t="shared" si="15"/>
        <v>4.6961721695669691</v>
      </c>
      <c r="BN38" s="15">
        <f t="shared" si="11"/>
        <v>4.7186538535138718</v>
      </c>
      <c r="BO38" s="15">
        <f t="shared" si="11"/>
        <v>4.6432154596687996</v>
      </c>
      <c r="BP38" s="15">
        <f t="shared" si="11"/>
        <v>4.5726560832771774</v>
      </c>
      <c r="BQ38" s="15">
        <f t="shared" si="11"/>
        <v>4.5057005101001044</v>
      </c>
      <c r="BR38" s="15">
        <f t="shared" si="11"/>
        <v>4.4405586825121794</v>
      </c>
      <c r="BS38" s="15">
        <f t="shared" si="11"/>
        <v>4.6449278258879101</v>
      </c>
      <c r="BT38" s="15">
        <f t="shared" si="11"/>
        <v>4.5715389480341138</v>
      </c>
      <c r="BU38" s="15">
        <f t="shared" si="11"/>
        <v>4.4907154540920677</v>
      </c>
      <c r="BV38" s="15">
        <f t="shared" si="11"/>
        <v>4.3979913695421056</v>
      </c>
      <c r="BW38" s="15">
        <f t="shared" si="11"/>
        <v>4.2881646284345916</v>
      </c>
      <c r="BX38" s="15">
        <f t="shared" si="11"/>
        <v>4.3655879571583522</v>
      </c>
      <c r="BY38" s="15">
        <f t="shared" si="11"/>
        <v>4.1945767557394742</v>
      </c>
      <c r="BZ38" s="15">
        <f t="shared" si="11"/>
        <v>3.9841628365745838</v>
      </c>
      <c r="CA38" s="15">
        <f t="shared" si="11"/>
        <v>3.7253892959396877</v>
      </c>
      <c r="CB38" s="15"/>
      <c r="CC38" s="15"/>
      <c r="CD38" s="15"/>
      <c r="CE38" s="15"/>
      <c r="CF38" s="15"/>
      <c r="CG38" s="15"/>
      <c r="CH38" s="15"/>
      <c r="CI38" s="15"/>
      <c r="CJ38" s="15"/>
      <c r="CK38" s="15"/>
      <c r="CL38" s="15"/>
      <c r="CM38" s="15"/>
      <c r="CN38" s="15"/>
      <c r="CO38" s="15"/>
      <c r="CP38" s="15"/>
      <c r="CQ38" s="15"/>
      <c r="CR38" s="15"/>
      <c r="CS38" s="15"/>
      <c r="CT38" s="20">
        <f t="shared" si="6"/>
        <v>124.87649172504008</v>
      </c>
      <c r="CU38" s="15"/>
      <c r="CV38" s="49">
        <f>賃金!R59*$B$3/100</f>
        <v>10.17783942701076</v>
      </c>
      <c r="CW38" s="15">
        <f t="shared" si="7"/>
        <v>9.9119808924601127</v>
      </c>
      <c r="CX38" s="15">
        <f t="shared" si="7"/>
        <v>9.626068919929553</v>
      </c>
      <c r="CY38" s="15">
        <f t="shared" si="7"/>
        <v>9.1211533510284877</v>
      </c>
      <c r="CZ38" s="15">
        <f t="shared" si="7"/>
        <v>8.8214582472470084</v>
      </c>
      <c r="DA38" s="15">
        <f t="shared" si="7"/>
        <v>8.5208092545969105</v>
      </c>
      <c r="DB38" s="15">
        <f t="shared" si="7"/>
        <v>8.2247204412648607</v>
      </c>
      <c r="DC38" s="15">
        <f t="shared" si="7"/>
        <v>7.9381297755539801</v>
      </c>
      <c r="DD38" s="15">
        <f t="shared" si="7"/>
        <v>7.5639552570178186</v>
      </c>
      <c r="DE38" s="15">
        <f t="shared" si="7"/>
        <v>7.3115800562194462</v>
      </c>
      <c r="DF38" s="15">
        <f t="shared" si="7"/>
        <v>7.0784612198235344</v>
      </c>
      <c r="DG38" s="15">
        <f t="shared" si="7"/>
        <v>6.8658740615240363</v>
      </c>
      <c r="DH38" s="15">
        <f t="shared" si="7"/>
        <v>6.6738636853340756</v>
      </c>
      <c r="DI38" s="15">
        <f t="shared" si="12"/>
        <v>6.7193139396373995</v>
      </c>
      <c r="DJ38" s="15">
        <f t="shared" si="12"/>
        <v>6.5577637366558914</v>
      </c>
      <c r="DK38" s="15">
        <f t="shared" si="12"/>
        <v>6.4086239340218363</v>
      </c>
      <c r="DL38" s="15">
        <f t="shared" si="12"/>
        <v>6.2654872816966876</v>
      </c>
      <c r="DM38" s="15">
        <f t="shared" si="12"/>
        <v>6.1199910957388104</v>
      </c>
      <c r="DN38" s="15">
        <f t="shared" si="12"/>
        <v>6.3296621073758077</v>
      </c>
      <c r="DO38" s="15">
        <f t="shared" si="12"/>
        <v>6.1345076192187831</v>
      </c>
      <c r="DP38" s="15">
        <f t="shared" si="12"/>
        <v>5.8963022667124134</v>
      </c>
      <c r="DQ38" s="15">
        <f t="shared" si="12"/>
        <v>5.5964103567685832</v>
      </c>
      <c r="DR38" s="15">
        <f t="shared" si="12"/>
        <v>5.2133939149380204</v>
      </c>
      <c r="DS38" s="15">
        <f t="shared" si="12"/>
        <v>4.5269223022538885</v>
      </c>
      <c r="DT38" s="15">
        <f t="shared" si="12"/>
        <v>3.9273593271600542</v>
      </c>
      <c r="DU38" s="15"/>
      <c r="DV38" s="15"/>
      <c r="DW38" s="15"/>
      <c r="DX38" s="15"/>
      <c r="DY38" s="15"/>
      <c r="DZ38" s="15"/>
      <c r="EA38" s="15"/>
      <c r="EB38" s="15"/>
      <c r="EC38" s="15"/>
      <c r="ED38" s="15"/>
      <c r="EE38" s="15"/>
      <c r="EF38" s="15"/>
      <c r="EN38" s="20">
        <f t="shared" si="8"/>
        <v>167.35379304417802</v>
      </c>
      <c r="EO38" s="29">
        <f t="shared" si="3"/>
        <v>13237.536121007348</v>
      </c>
      <c r="EQ38" s="13">
        <f t="shared" si="9"/>
        <v>-5616.3702649999996</v>
      </c>
      <c r="ER38" s="20">
        <f t="shared" si="4"/>
        <v>7621.1658560073483</v>
      </c>
      <c r="ES38" s="13">
        <f t="shared" si="0"/>
        <v>1006.8616923600549</v>
      </c>
    </row>
    <row r="39" spans="1:149">
      <c r="A39" s="18">
        <v>2051</v>
      </c>
      <c r="C39" s="13">
        <v>48</v>
      </c>
      <c r="D39" s="49">
        <f>賃金!P60*$B$3/100</f>
        <v>5.4451569486237021</v>
      </c>
      <c r="E39" s="15">
        <f t="shared" si="14"/>
        <v>5.3945552689561609</v>
      </c>
      <c r="F39" s="15">
        <f t="shared" si="14"/>
        <v>5.3351184109991072</v>
      </c>
      <c r="G39" s="15">
        <f t="shared" si="14"/>
        <v>5.2682108768645071</v>
      </c>
      <c r="H39" s="15">
        <f t="shared" si="14"/>
        <v>5.1617689898874746</v>
      </c>
      <c r="I39" s="15">
        <f t="shared" si="14"/>
        <v>5.084228265213639</v>
      </c>
      <c r="J39" s="15">
        <f t="shared" si="14"/>
        <v>5.0028931118898878</v>
      </c>
      <c r="K39" s="15">
        <f t="shared" si="14"/>
        <v>4.918810603220436</v>
      </c>
      <c r="L39" s="15">
        <f t="shared" si="13"/>
        <v>4.8329386169002131</v>
      </c>
      <c r="M39" s="15">
        <f t="shared" si="13"/>
        <v>4.6834125507067315</v>
      </c>
      <c r="N39" s="15">
        <f t="shared" si="13"/>
        <v>4.5976037047241398</v>
      </c>
      <c r="O39" s="15">
        <f t="shared" si="13"/>
        <v>4.5122891056357979</v>
      </c>
      <c r="P39" s="15">
        <f t="shared" si="13"/>
        <v>4.4280144250456042</v>
      </c>
      <c r="Q39" s="15">
        <f t="shared" si="13"/>
        <v>4.3452135782530936</v>
      </c>
      <c r="R39" s="15">
        <f t="shared" si="13"/>
        <v>4.2624055718904232</v>
      </c>
      <c r="S39" s="15">
        <f t="shared" si="13"/>
        <v>4.1834167009801009</v>
      </c>
      <c r="T39" s="15">
        <f t="shared" si="13"/>
        <v>4.1064845250352002</v>
      </c>
      <c r="U39" s="15">
        <f t="shared" si="10"/>
        <v>4.031548480551856</v>
      </c>
      <c r="V39" s="15">
        <f t="shared" si="10"/>
        <v>3.9584125652969919</v>
      </c>
      <c r="W39" s="15">
        <f t="shared" si="10"/>
        <v>4.1266476401024628</v>
      </c>
      <c r="X39" s="15">
        <f t="shared" si="10"/>
        <v>4.0515952411261464</v>
      </c>
      <c r="Y39" s="15">
        <f t="shared" si="10"/>
        <v>3.9769166021219395</v>
      </c>
      <c r="Z39" s="15">
        <f t="shared" si="10"/>
        <v>3.9017780397580206</v>
      </c>
      <c r="AA39" s="15">
        <f t="shared" si="10"/>
        <v>3.8251768778358377</v>
      </c>
      <c r="AB39" s="15">
        <f t="shared" si="10"/>
        <v>4.1192231307511946</v>
      </c>
      <c r="AC39" s="15">
        <f t="shared" si="10"/>
        <v>4.0276930598885174</v>
      </c>
      <c r="AD39" s="15">
        <f t="shared" si="10"/>
        <v>3.930076448877025</v>
      </c>
      <c r="AE39" s="15">
        <f t="shared" si="10"/>
        <v>3.824471961173133</v>
      </c>
      <c r="AF39" s="15">
        <f t="shared" si="10"/>
        <v>3.708764722152424</v>
      </c>
      <c r="AG39" s="15">
        <f t="shared" si="10"/>
        <v>3.1394351669941063</v>
      </c>
      <c r="AH39" s="15"/>
      <c r="AI39" s="15"/>
      <c r="AJ39" s="15"/>
      <c r="AK39" s="15"/>
      <c r="AL39" s="15"/>
      <c r="AM39" s="15"/>
      <c r="AN39" s="15"/>
      <c r="AO39" s="15"/>
      <c r="AP39" s="15"/>
      <c r="AQ39" s="15"/>
      <c r="AR39" s="15"/>
      <c r="AS39" s="15"/>
      <c r="AT39" s="15"/>
      <c r="AU39" s="15"/>
      <c r="AV39" s="15"/>
      <c r="AW39" s="15"/>
      <c r="AX39" s="15"/>
      <c r="AY39" s="20">
        <f t="shared" si="2"/>
        <v>63.369552121416106</v>
      </c>
      <c r="AZ39" s="15"/>
      <c r="BA39" s="49">
        <f>賃金!Q60*$B$3/100</f>
        <v>6.0230006519576236</v>
      </c>
      <c r="BB39" s="15">
        <f t="shared" ref="BB39:BG56" si="16">BA38</f>
        <v>5.9494430788246122</v>
      </c>
      <c r="BC39" s="15">
        <f t="shared" si="16"/>
        <v>5.864655292602146</v>
      </c>
      <c r="BD39" s="15">
        <f t="shared" si="16"/>
        <v>5.770801257404786</v>
      </c>
      <c r="BE39" s="15">
        <f t="shared" si="16"/>
        <v>5.6767282257685645</v>
      </c>
      <c r="BF39" s="15">
        <f t="shared" si="16"/>
        <v>5.5710134024603031</v>
      </c>
      <c r="BG39" s="15">
        <f t="shared" si="16"/>
        <v>5.4624893765517619</v>
      </c>
      <c r="BH39" s="15">
        <f t="shared" si="15"/>
        <v>5.3530501710555152</v>
      </c>
      <c r="BI39" s="15">
        <f t="shared" si="15"/>
        <v>5.2444332138449674</v>
      </c>
      <c r="BJ39" s="15">
        <f t="shared" si="15"/>
        <v>5.070273950359045</v>
      </c>
      <c r="BK39" s="15">
        <f t="shared" si="15"/>
        <v>4.9690660055180293</v>
      </c>
      <c r="BL39" s="15">
        <f t="shared" si="15"/>
        <v>4.8725364771481008</v>
      </c>
      <c r="BM39" s="15">
        <f t="shared" si="15"/>
        <v>4.7814325222848666</v>
      </c>
      <c r="BN39" s="15">
        <f t="shared" si="11"/>
        <v>4.6961721695669691</v>
      </c>
      <c r="BO39" s="15">
        <f t="shared" si="11"/>
        <v>4.7186538535138718</v>
      </c>
      <c r="BP39" s="15">
        <f t="shared" si="11"/>
        <v>4.6432154596687996</v>
      </c>
      <c r="BQ39" s="15">
        <f t="shared" si="11"/>
        <v>4.5726560832771774</v>
      </c>
      <c r="BR39" s="15">
        <f t="shared" si="11"/>
        <v>4.5057005101001044</v>
      </c>
      <c r="BS39" s="15">
        <f t="shared" si="11"/>
        <v>4.4405586825121794</v>
      </c>
      <c r="BT39" s="15">
        <f t="shared" si="11"/>
        <v>4.6449278258879101</v>
      </c>
      <c r="BU39" s="15">
        <f t="shared" si="11"/>
        <v>4.5715389480341138</v>
      </c>
      <c r="BV39" s="15">
        <f t="shared" si="11"/>
        <v>4.4907154540920677</v>
      </c>
      <c r="BW39" s="15">
        <f t="shared" si="11"/>
        <v>4.3979913695421056</v>
      </c>
      <c r="BX39" s="15">
        <f t="shared" si="11"/>
        <v>4.2881646284345916</v>
      </c>
      <c r="BY39" s="15">
        <f t="shared" si="11"/>
        <v>4.3655879571583522</v>
      </c>
      <c r="BZ39" s="15">
        <f t="shared" si="11"/>
        <v>4.1945767557394742</v>
      </c>
      <c r="CA39" s="15">
        <f t="shared" si="11"/>
        <v>3.9841628365745838</v>
      </c>
      <c r="CB39" s="15">
        <f t="shared" si="11"/>
        <v>3.7253892959396877</v>
      </c>
      <c r="CC39" s="15"/>
      <c r="CD39" s="15"/>
      <c r="CE39" s="15"/>
      <c r="CF39" s="15"/>
      <c r="CG39" s="15"/>
      <c r="CH39" s="15"/>
      <c r="CI39" s="15"/>
      <c r="CJ39" s="15"/>
      <c r="CK39" s="15"/>
      <c r="CL39" s="15"/>
      <c r="CM39" s="15"/>
      <c r="CN39" s="15"/>
      <c r="CO39" s="15"/>
      <c r="CP39" s="15"/>
      <c r="CQ39" s="15"/>
      <c r="CR39" s="15"/>
      <c r="CS39" s="15"/>
      <c r="CT39" s="20">
        <f t="shared" si="6"/>
        <v>130.82593480386467</v>
      </c>
      <c r="CU39" s="15"/>
      <c r="CV39" s="49">
        <f>賃金!R60*$B$3/100</f>
        <v>10.417021272641943</v>
      </c>
      <c r="CW39" s="15">
        <f t="shared" si="7"/>
        <v>10.17783942701076</v>
      </c>
      <c r="CX39" s="15">
        <f t="shared" si="7"/>
        <v>9.9119808924601127</v>
      </c>
      <c r="CY39" s="15">
        <f t="shared" si="7"/>
        <v>9.626068919929553</v>
      </c>
      <c r="CZ39" s="15">
        <f t="shared" si="7"/>
        <v>9.1211533510284877</v>
      </c>
      <c r="DA39" s="15">
        <f t="shared" si="7"/>
        <v>8.8214582472470084</v>
      </c>
      <c r="DB39" s="15">
        <f t="shared" si="7"/>
        <v>8.5208092545969105</v>
      </c>
      <c r="DC39" s="15">
        <f t="shared" si="7"/>
        <v>8.2247204412648607</v>
      </c>
      <c r="DD39" s="15">
        <f t="shared" si="7"/>
        <v>7.9381297755539801</v>
      </c>
      <c r="DE39" s="15">
        <f t="shared" si="7"/>
        <v>7.5639552570178186</v>
      </c>
      <c r="DF39" s="15">
        <f t="shared" si="7"/>
        <v>7.3115800562194462</v>
      </c>
      <c r="DG39" s="15">
        <f t="shared" si="7"/>
        <v>7.0784612198235344</v>
      </c>
      <c r="DH39" s="15">
        <f t="shared" si="7"/>
        <v>6.8658740615240363</v>
      </c>
      <c r="DI39" s="15">
        <f t="shared" si="12"/>
        <v>6.6738636853340756</v>
      </c>
      <c r="DJ39" s="15">
        <f t="shared" si="12"/>
        <v>6.7193139396373995</v>
      </c>
      <c r="DK39" s="15">
        <f t="shared" si="12"/>
        <v>6.5577637366558914</v>
      </c>
      <c r="DL39" s="15">
        <f t="shared" si="12"/>
        <v>6.4086239340218363</v>
      </c>
      <c r="DM39" s="15">
        <f t="shared" si="12"/>
        <v>6.2654872816966876</v>
      </c>
      <c r="DN39" s="15">
        <f t="shared" si="12"/>
        <v>6.1199910957388104</v>
      </c>
      <c r="DO39" s="15">
        <f t="shared" si="12"/>
        <v>6.3296621073758077</v>
      </c>
      <c r="DP39" s="15">
        <f t="shared" si="12"/>
        <v>6.1345076192187831</v>
      </c>
      <c r="DQ39" s="15">
        <f t="shared" si="12"/>
        <v>5.8963022667124134</v>
      </c>
      <c r="DR39" s="15">
        <f t="shared" si="12"/>
        <v>5.5964103567685832</v>
      </c>
      <c r="DS39" s="15">
        <f t="shared" si="12"/>
        <v>5.2133939149380204</v>
      </c>
      <c r="DT39" s="15">
        <f t="shared" si="12"/>
        <v>4.5269223022538885</v>
      </c>
      <c r="DU39" s="15">
        <f t="shared" si="12"/>
        <v>3.9273593271600542</v>
      </c>
      <c r="DV39" s="15"/>
      <c r="DW39" s="15"/>
      <c r="DX39" s="15"/>
      <c r="DY39" s="15"/>
      <c r="DZ39" s="15"/>
      <c r="EA39" s="15"/>
      <c r="EB39" s="15"/>
      <c r="EC39" s="15"/>
      <c r="ED39" s="15"/>
      <c r="EE39" s="15"/>
      <c r="EF39" s="15"/>
      <c r="EN39" s="20">
        <f t="shared" si="8"/>
        <v>177.53163247118877</v>
      </c>
      <c r="EO39" s="29">
        <f t="shared" si="3"/>
        <v>13992.755978770152</v>
      </c>
      <c r="EQ39" s="13">
        <f t="shared" si="9"/>
        <v>-5616.3702649999996</v>
      </c>
      <c r="ER39" s="20">
        <f t="shared" si="4"/>
        <v>8376.3857137701525</v>
      </c>
      <c r="ES39" s="13">
        <f t="shared" si="0"/>
        <v>1032.031487971765</v>
      </c>
    </row>
    <row r="40" spans="1:149">
      <c r="A40" s="18">
        <v>2052</v>
      </c>
      <c r="C40" s="13">
        <v>49</v>
      </c>
      <c r="D40" s="49">
        <f>賃金!P61*$B$3/100</f>
        <v>5.4854933888591599</v>
      </c>
      <c r="E40" s="15">
        <f t="shared" si="14"/>
        <v>5.4451569486237021</v>
      </c>
      <c r="F40" s="15">
        <f t="shared" si="14"/>
        <v>5.3945552689561609</v>
      </c>
      <c r="G40" s="15">
        <f t="shared" si="14"/>
        <v>5.3351184109991072</v>
      </c>
      <c r="H40" s="15">
        <f t="shared" si="14"/>
        <v>5.2682108768645071</v>
      </c>
      <c r="I40" s="15">
        <f t="shared" si="14"/>
        <v>5.1617689898874746</v>
      </c>
      <c r="J40" s="15">
        <f t="shared" si="14"/>
        <v>5.084228265213639</v>
      </c>
      <c r="K40" s="15">
        <f t="shared" si="14"/>
        <v>5.0028931118898878</v>
      </c>
      <c r="L40" s="15">
        <f t="shared" si="13"/>
        <v>4.918810603220436</v>
      </c>
      <c r="M40" s="15">
        <f t="shared" si="13"/>
        <v>4.8329386169002131</v>
      </c>
      <c r="N40" s="15">
        <f t="shared" si="13"/>
        <v>4.6834125507067315</v>
      </c>
      <c r="O40" s="15">
        <f t="shared" si="13"/>
        <v>4.5976037047241398</v>
      </c>
      <c r="P40" s="15">
        <f t="shared" si="13"/>
        <v>4.5122891056357979</v>
      </c>
      <c r="Q40" s="15">
        <f t="shared" si="13"/>
        <v>4.4280144250456042</v>
      </c>
      <c r="R40" s="15">
        <f t="shared" si="13"/>
        <v>4.3452135782530936</v>
      </c>
      <c r="S40" s="15">
        <f t="shared" si="13"/>
        <v>4.2624055718904232</v>
      </c>
      <c r="T40" s="15">
        <f t="shared" si="13"/>
        <v>4.1834167009801009</v>
      </c>
      <c r="U40" s="15">
        <f t="shared" si="10"/>
        <v>4.1064845250352002</v>
      </c>
      <c r="V40" s="15">
        <f t="shared" si="10"/>
        <v>4.031548480551856</v>
      </c>
      <c r="W40" s="15">
        <f t="shared" si="10"/>
        <v>3.9584125652969919</v>
      </c>
      <c r="X40" s="15">
        <f t="shared" si="10"/>
        <v>4.1266476401024628</v>
      </c>
      <c r="Y40" s="15">
        <f t="shared" si="10"/>
        <v>4.0515952411261464</v>
      </c>
      <c r="Z40" s="15">
        <f t="shared" si="10"/>
        <v>3.9769166021219395</v>
      </c>
      <c r="AA40" s="15">
        <f t="shared" si="10"/>
        <v>3.9017780397580206</v>
      </c>
      <c r="AB40" s="15">
        <f t="shared" si="10"/>
        <v>3.8251768778358377</v>
      </c>
      <c r="AC40" s="15">
        <f t="shared" si="10"/>
        <v>4.1192231307511946</v>
      </c>
      <c r="AD40" s="15">
        <f t="shared" si="10"/>
        <v>4.0276930598885174</v>
      </c>
      <c r="AE40" s="15">
        <f t="shared" si="10"/>
        <v>3.930076448877025</v>
      </c>
      <c r="AF40" s="15">
        <f t="shared" si="10"/>
        <v>3.824471961173133</v>
      </c>
      <c r="AG40" s="15">
        <f t="shared" si="10"/>
        <v>3.708764722152424</v>
      </c>
      <c r="AH40" s="15">
        <f t="shared" si="10"/>
        <v>3.1394351669941063</v>
      </c>
      <c r="AI40" s="15"/>
      <c r="AJ40" s="15"/>
      <c r="AK40" s="15"/>
      <c r="AL40" s="15"/>
      <c r="AM40" s="15"/>
      <c r="AN40" s="15"/>
      <c r="AO40" s="15"/>
      <c r="AP40" s="15"/>
      <c r="AQ40" s="15"/>
      <c r="AR40" s="15"/>
      <c r="AS40" s="15"/>
      <c r="AT40" s="15"/>
      <c r="AU40" s="15"/>
      <c r="AV40" s="15"/>
      <c r="AW40" s="15"/>
      <c r="AX40" s="15"/>
      <c r="AY40" s="20">
        <f t="shared" si="2"/>
        <v>66.092130595727966</v>
      </c>
      <c r="AZ40" s="15"/>
      <c r="BA40" s="49">
        <f>賃金!Q61*$B$3/100</f>
        <v>6.0831843702625532</v>
      </c>
      <c r="BB40" s="15">
        <f t="shared" si="16"/>
        <v>6.0230006519576236</v>
      </c>
      <c r="BC40" s="15">
        <f t="shared" si="16"/>
        <v>5.9494430788246122</v>
      </c>
      <c r="BD40" s="15">
        <f t="shared" si="16"/>
        <v>5.864655292602146</v>
      </c>
      <c r="BE40" s="15">
        <f t="shared" si="16"/>
        <v>5.770801257404786</v>
      </c>
      <c r="BF40" s="15">
        <f t="shared" si="16"/>
        <v>5.6767282257685645</v>
      </c>
      <c r="BG40" s="15">
        <f t="shared" si="16"/>
        <v>5.5710134024603031</v>
      </c>
      <c r="BH40" s="15">
        <f t="shared" si="15"/>
        <v>5.4624893765517619</v>
      </c>
      <c r="BI40" s="15">
        <f t="shared" si="15"/>
        <v>5.3530501710555152</v>
      </c>
      <c r="BJ40" s="15">
        <f t="shared" si="15"/>
        <v>5.2444332138449674</v>
      </c>
      <c r="BK40" s="15">
        <f t="shared" si="15"/>
        <v>5.070273950359045</v>
      </c>
      <c r="BL40" s="15">
        <f t="shared" si="15"/>
        <v>4.9690660055180293</v>
      </c>
      <c r="BM40" s="15">
        <f t="shared" si="15"/>
        <v>4.8725364771481008</v>
      </c>
      <c r="BN40" s="15">
        <f t="shared" si="11"/>
        <v>4.7814325222848666</v>
      </c>
      <c r="BO40" s="15">
        <f t="shared" si="11"/>
        <v>4.6961721695669691</v>
      </c>
      <c r="BP40" s="15">
        <f t="shared" si="11"/>
        <v>4.7186538535138718</v>
      </c>
      <c r="BQ40" s="15">
        <f t="shared" si="11"/>
        <v>4.6432154596687996</v>
      </c>
      <c r="BR40" s="15">
        <f t="shared" si="11"/>
        <v>4.5726560832771774</v>
      </c>
      <c r="BS40" s="15">
        <f t="shared" si="11"/>
        <v>4.5057005101001044</v>
      </c>
      <c r="BT40" s="15">
        <f t="shared" si="11"/>
        <v>4.4405586825121794</v>
      </c>
      <c r="BU40" s="15">
        <f t="shared" si="11"/>
        <v>4.6449278258879101</v>
      </c>
      <c r="BV40" s="15">
        <f t="shared" si="11"/>
        <v>4.5715389480341138</v>
      </c>
      <c r="BW40" s="15">
        <f t="shared" si="11"/>
        <v>4.4907154540920677</v>
      </c>
      <c r="BX40" s="15">
        <f t="shared" si="11"/>
        <v>4.3979913695421056</v>
      </c>
      <c r="BY40" s="15">
        <f t="shared" si="11"/>
        <v>4.2881646284345916</v>
      </c>
      <c r="BZ40" s="15">
        <f t="shared" si="11"/>
        <v>4.3655879571583522</v>
      </c>
      <c r="CA40" s="15">
        <f t="shared" si="11"/>
        <v>4.1945767557394742</v>
      </c>
      <c r="CB40" s="15">
        <f t="shared" si="11"/>
        <v>3.9841628365745838</v>
      </c>
      <c r="CC40" s="15">
        <f t="shared" si="11"/>
        <v>3.7253892959396877</v>
      </c>
      <c r="CD40" s="15"/>
      <c r="CE40" s="15"/>
      <c r="CF40" s="15"/>
      <c r="CG40" s="15"/>
      <c r="CH40" s="15"/>
      <c r="CI40" s="15"/>
      <c r="CJ40" s="15"/>
      <c r="CK40" s="15"/>
      <c r="CL40" s="15"/>
      <c r="CM40" s="15"/>
      <c r="CN40" s="15"/>
      <c r="CO40" s="15"/>
      <c r="CP40" s="15"/>
      <c r="CQ40" s="15"/>
      <c r="CR40" s="15"/>
      <c r="CS40" s="15"/>
      <c r="CT40" s="20">
        <f t="shared" si="6"/>
        <v>136.8489354558223</v>
      </c>
      <c r="CU40" s="15"/>
      <c r="CV40" s="49">
        <f>賃金!R61*$B$3/100</f>
        <v>10.622999794598373</v>
      </c>
      <c r="CW40" s="15">
        <f t="shared" si="7"/>
        <v>10.417021272641943</v>
      </c>
      <c r="CX40" s="15">
        <f t="shared" si="7"/>
        <v>10.17783942701076</v>
      </c>
      <c r="CY40" s="15">
        <f t="shared" si="7"/>
        <v>9.9119808924601127</v>
      </c>
      <c r="CZ40" s="15">
        <f t="shared" si="7"/>
        <v>9.626068919929553</v>
      </c>
      <c r="DA40" s="15">
        <f t="shared" si="7"/>
        <v>9.1211533510284877</v>
      </c>
      <c r="DB40" s="15">
        <f t="shared" si="7"/>
        <v>8.8214582472470084</v>
      </c>
      <c r="DC40" s="15">
        <f t="shared" si="7"/>
        <v>8.5208092545969105</v>
      </c>
      <c r="DD40" s="15">
        <f t="shared" ref="DC40:DN56" si="17">DC39</f>
        <v>8.2247204412648607</v>
      </c>
      <c r="DE40" s="15">
        <f t="shared" si="17"/>
        <v>7.9381297755539801</v>
      </c>
      <c r="DF40" s="15">
        <f t="shared" si="17"/>
        <v>7.5639552570178186</v>
      </c>
      <c r="DG40" s="15">
        <f t="shared" si="17"/>
        <v>7.3115800562194462</v>
      </c>
      <c r="DH40" s="15">
        <f t="shared" si="17"/>
        <v>7.0784612198235344</v>
      </c>
      <c r="DI40" s="15">
        <f t="shared" si="12"/>
        <v>6.8658740615240363</v>
      </c>
      <c r="DJ40" s="15">
        <f t="shared" si="12"/>
        <v>6.6738636853340756</v>
      </c>
      <c r="DK40" s="15">
        <f t="shared" si="12"/>
        <v>6.7193139396373995</v>
      </c>
      <c r="DL40" s="15">
        <f t="shared" si="12"/>
        <v>6.5577637366558914</v>
      </c>
      <c r="DM40" s="15">
        <f t="shared" si="12"/>
        <v>6.4086239340218363</v>
      </c>
      <c r="DN40" s="15">
        <f t="shared" si="12"/>
        <v>6.2654872816966876</v>
      </c>
      <c r="DO40" s="15">
        <f t="shared" si="12"/>
        <v>6.1199910957388104</v>
      </c>
      <c r="DP40" s="15">
        <f t="shared" si="12"/>
        <v>6.3296621073758077</v>
      </c>
      <c r="DQ40" s="15">
        <f t="shared" si="12"/>
        <v>6.1345076192187831</v>
      </c>
      <c r="DR40" s="15">
        <f t="shared" si="12"/>
        <v>5.8963022667124134</v>
      </c>
      <c r="DS40" s="15">
        <f t="shared" si="12"/>
        <v>5.5964103567685832</v>
      </c>
      <c r="DT40" s="15">
        <f t="shared" si="12"/>
        <v>5.2133939149380204</v>
      </c>
      <c r="DU40" s="15">
        <f t="shared" si="12"/>
        <v>4.5269223022538885</v>
      </c>
      <c r="DV40" s="15">
        <f t="shared" si="12"/>
        <v>3.9273593271600542</v>
      </c>
      <c r="DW40" s="15"/>
      <c r="DX40" s="15"/>
      <c r="DY40" s="15"/>
      <c r="DZ40" s="15"/>
      <c r="EA40" s="15"/>
      <c r="EB40" s="15"/>
      <c r="EC40" s="15"/>
      <c r="ED40" s="15"/>
      <c r="EE40" s="15"/>
      <c r="EF40" s="15"/>
      <c r="EN40" s="20">
        <f t="shared" si="8"/>
        <v>187.94865374383073</v>
      </c>
      <c r="EO40" s="29">
        <f t="shared" si="3"/>
        <v>14763.794353088444</v>
      </c>
      <c r="EQ40" s="13">
        <f t="shared" si="9"/>
        <v>-5616.3702649999996</v>
      </c>
      <c r="ER40" s="20">
        <f t="shared" si="4"/>
        <v>9147.4240880884445</v>
      </c>
      <c r="ES40" s="13">
        <f t="shared" si="0"/>
        <v>1051.0490180319644</v>
      </c>
    </row>
    <row r="41" spans="1:149">
      <c r="A41" s="18">
        <v>2053</v>
      </c>
      <c r="C41" s="13">
        <v>50</v>
      </c>
      <c r="D41" s="49">
        <f>賃金!P62*$B$3/100</f>
        <v>5.3936112940271093</v>
      </c>
      <c r="E41" s="15">
        <f t="shared" si="14"/>
        <v>5.4854933888591599</v>
      </c>
      <c r="F41" s="15">
        <f t="shared" si="14"/>
        <v>5.4451569486237021</v>
      </c>
      <c r="G41" s="15">
        <f t="shared" si="14"/>
        <v>5.3945552689561609</v>
      </c>
      <c r="H41" s="15">
        <f t="shared" si="14"/>
        <v>5.3351184109991072</v>
      </c>
      <c r="I41" s="15">
        <f t="shared" si="14"/>
        <v>5.2682108768645071</v>
      </c>
      <c r="J41" s="15">
        <f t="shared" si="14"/>
        <v>5.1617689898874746</v>
      </c>
      <c r="K41" s="15">
        <f t="shared" si="14"/>
        <v>5.084228265213639</v>
      </c>
      <c r="L41" s="15">
        <f t="shared" si="13"/>
        <v>5.0028931118898878</v>
      </c>
      <c r="M41" s="15">
        <f t="shared" si="13"/>
        <v>4.918810603220436</v>
      </c>
      <c r="N41" s="15">
        <f t="shared" si="13"/>
        <v>4.8329386169002131</v>
      </c>
      <c r="O41" s="15">
        <f t="shared" si="13"/>
        <v>4.6834125507067315</v>
      </c>
      <c r="P41" s="15">
        <f t="shared" si="13"/>
        <v>4.5976037047241398</v>
      </c>
      <c r="Q41" s="15">
        <f t="shared" si="13"/>
        <v>4.5122891056357979</v>
      </c>
      <c r="R41" s="15">
        <f t="shared" si="13"/>
        <v>4.4280144250456042</v>
      </c>
      <c r="S41" s="15">
        <f t="shared" si="13"/>
        <v>4.3452135782530936</v>
      </c>
      <c r="T41" s="15">
        <f t="shared" si="13"/>
        <v>4.2624055718904232</v>
      </c>
      <c r="U41" s="15">
        <f t="shared" si="10"/>
        <v>4.1834167009801009</v>
      </c>
      <c r="V41" s="15">
        <f t="shared" si="10"/>
        <v>4.1064845250352002</v>
      </c>
      <c r="W41" s="15">
        <f t="shared" si="10"/>
        <v>4.031548480551856</v>
      </c>
      <c r="X41" s="15">
        <f t="shared" si="10"/>
        <v>3.9584125652969919</v>
      </c>
      <c r="Y41" s="15">
        <f t="shared" si="10"/>
        <v>4.1266476401024628</v>
      </c>
      <c r="Z41" s="15">
        <f t="shared" si="10"/>
        <v>4.0515952411261464</v>
      </c>
      <c r="AA41" s="15">
        <f t="shared" si="10"/>
        <v>3.9769166021219395</v>
      </c>
      <c r="AB41" s="15">
        <f t="shared" si="10"/>
        <v>3.9017780397580206</v>
      </c>
      <c r="AC41" s="15">
        <f t="shared" si="10"/>
        <v>3.8251768778358377</v>
      </c>
      <c r="AD41" s="15">
        <f t="shared" si="10"/>
        <v>4.1192231307511946</v>
      </c>
      <c r="AE41" s="15">
        <f t="shared" si="10"/>
        <v>4.0276930598885174</v>
      </c>
      <c r="AF41" s="15">
        <f t="shared" si="10"/>
        <v>3.930076448877025</v>
      </c>
      <c r="AG41" s="15">
        <f t="shared" si="10"/>
        <v>3.824471961173133</v>
      </c>
      <c r="AH41" s="15">
        <f t="shared" si="10"/>
        <v>3.708764722152424</v>
      </c>
      <c r="AI41" s="15">
        <f t="shared" si="10"/>
        <v>3.1394351669941063</v>
      </c>
      <c r="AJ41" s="15"/>
      <c r="AK41" s="15"/>
      <c r="AL41" s="15"/>
      <c r="AM41" s="15"/>
      <c r="AN41" s="15"/>
      <c r="AO41" s="15"/>
      <c r="AP41" s="15"/>
      <c r="AQ41" s="15"/>
      <c r="AR41" s="15"/>
      <c r="AS41" s="15"/>
      <c r="AT41" s="15"/>
      <c r="AU41" s="15"/>
      <c r="AV41" s="15"/>
      <c r="AW41" s="15"/>
      <c r="AX41" s="15"/>
      <c r="AY41" s="20">
        <f t="shared" si="2"/>
        <v>68.83487729015755</v>
      </c>
      <c r="AZ41" s="15"/>
      <c r="BA41" s="49">
        <f>賃金!Q62*$B$3/100</f>
        <v>5.9940337296892174</v>
      </c>
      <c r="BB41" s="15">
        <f t="shared" si="16"/>
        <v>6.0831843702625532</v>
      </c>
      <c r="BC41" s="15">
        <f t="shared" si="16"/>
        <v>6.0230006519576236</v>
      </c>
      <c r="BD41" s="15">
        <f t="shared" si="16"/>
        <v>5.9494430788246122</v>
      </c>
      <c r="BE41" s="15">
        <f t="shared" si="16"/>
        <v>5.864655292602146</v>
      </c>
      <c r="BF41" s="15">
        <f t="shared" si="16"/>
        <v>5.770801257404786</v>
      </c>
      <c r="BG41" s="15">
        <f t="shared" si="16"/>
        <v>5.6767282257685645</v>
      </c>
      <c r="BH41" s="15">
        <f t="shared" si="15"/>
        <v>5.5710134024603031</v>
      </c>
      <c r="BI41" s="15">
        <f t="shared" si="15"/>
        <v>5.4624893765517619</v>
      </c>
      <c r="BJ41" s="15">
        <f t="shared" si="15"/>
        <v>5.3530501710555152</v>
      </c>
      <c r="BK41" s="15">
        <f t="shared" si="15"/>
        <v>5.2444332138449674</v>
      </c>
      <c r="BL41" s="15">
        <f t="shared" si="15"/>
        <v>5.070273950359045</v>
      </c>
      <c r="BM41" s="15">
        <f t="shared" si="15"/>
        <v>4.9690660055180293</v>
      </c>
      <c r="BN41" s="15">
        <f t="shared" si="11"/>
        <v>4.8725364771481008</v>
      </c>
      <c r="BO41" s="15">
        <f t="shared" si="11"/>
        <v>4.7814325222848666</v>
      </c>
      <c r="BP41" s="15">
        <f t="shared" si="11"/>
        <v>4.6961721695669691</v>
      </c>
      <c r="BQ41" s="15">
        <f t="shared" si="11"/>
        <v>4.7186538535138718</v>
      </c>
      <c r="BR41" s="15">
        <f t="shared" si="11"/>
        <v>4.6432154596687996</v>
      </c>
      <c r="BS41" s="15">
        <f t="shared" si="11"/>
        <v>4.5726560832771774</v>
      </c>
      <c r="BT41" s="15">
        <f t="shared" si="11"/>
        <v>4.5057005101001044</v>
      </c>
      <c r="BU41" s="15">
        <f t="shared" si="11"/>
        <v>4.4405586825121794</v>
      </c>
      <c r="BV41" s="15">
        <f t="shared" si="11"/>
        <v>4.6449278258879101</v>
      </c>
      <c r="BW41" s="15">
        <f t="shared" si="11"/>
        <v>4.5715389480341138</v>
      </c>
      <c r="BX41" s="15">
        <f t="shared" si="11"/>
        <v>4.4907154540920677</v>
      </c>
      <c r="BY41" s="15">
        <f t="shared" si="11"/>
        <v>4.3979913695421056</v>
      </c>
      <c r="BZ41" s="15">
        <f t="shared" si="11"/>
        <v>4.2881646284345916</v>
      </c>
      <c r="CA41" s="15">
        <f t="shared" si="11"/>
        <v>4.3655879571583522</v>
      </c>
      <c r="CB41" s="15">
        <f t="shared" si="11"/>
        <v>4.1945767557394742</v>
      </c>
      <c r="CC41" s="15">
        <f t="shared" si="11"/>
        <v>3.9841628365745838</v>
      </c>
      <c r="CD41" s="15">
        <f t="shared" ref="CD41:CS56" si="18">CC40</f>
        <v>3.7253892959396877</v>
      </c>
      <c r="CE41" s="15"/>
      <c r="CF41" s="15"/>
      <c r="CG41" s="15"/>
      <c r="CH41" s="15"/>
      <c r="CI41" s="15"/>
      <c r="CJ41" s="15"/>
      <c r="CK41" s="15"/>
      <c r="CL41" s="15"/>
      <c r="CM41" s="15"/>
      <c r="CN41" s="15"/>
      <c r="CO41" s="15"/>
      <c r="CP41" s="15"/>
      <c r="CQ41" s="15"/>
      <c r="CR41" s="15"/>
      <c r="CS41" s="15"/>
      <c r="CT41" s="20">
        <f t="shared" si="6"/>
        <v>142.93211982608483</v>
      </c>
      <c r="CU41" s="15"/>
      <c r="CV41" s="49">
        <f>賃金!R62*$B$3/100</f>
        <v>10.553771053688893</v>
      </c>
      <c r="CW41" s="15">
        <f t="shared" ref="CW41:DB56" si="19">CV40</f>
        <v>10.622999794598373</v>
      </c>
      <c r="CX41" s="15">
        <f t="shared" si="19"/>
        <v>10.417021272641943</v>
      </c>
      <c r="CY41" s="15">
        <f t="shared" si="19"/>
        <v>10.17783942701076</v>
      </c>
      <c r="CZ41" s="15">
        <f t="shared" si="19"/>
        <v>9.9119808924601127</v>
      </c>
      <c r="DA41" s="15">
        <f t="shared" si="19"/>
        <v>9.626068919929553</v>
      </c>
      <c r="DB41" s="15">
        <f t="shared" si="19"/>
        <v>9.1211533510284877</v>
      </c>
      <c r="DC41" s="15">
        <f t="shared" si="17"/>
        <v>8.8214582472470084</v>
      </c>
      <c r="DD41" s="15">
        <f t="shared" si="17"/>
        <v>8.5208092545969105</v>
      </c>
      <c r="DE41" s="15">
        <f t="shared" si="17"/>
        <v>8.2247204412648607</v>
      </c>
      <c r="DF41" s="15">
        <f t="shared" si="17"/>
        <v>7.9381297755539801</v>
      </c>
      <c r="DG41" s="15">
        <f t="shared" si="17"/>
        <v>7.5639552570178186</v>
      </c>
      <c r="DH41" s="15">
        <f t="shared" si="17"/>
        <v>7.3115800562194462</v>
      </c>
      <c r="DI41" s="15">
        <f t="shared" si="12"/>
        <v>7.0784612198235344</v>
      </c>
      <c r="DJ41" s="15">
        <f t="shared" si="12"/>
        <v>6.8658740615240363</v>
      </c>
      <c r="DK41" s="15">
        <f t="shared" si="12"/>
        <v>6.6738636853340756</v>
      </c>
      <c r="DL41" s="15">
        <f t="shared" si="12"/>
        <v>6.7193139396373995</v>
      </c>
      <c r="DM41" s="15">
        <f t="shared" si="12"/>
        <v>6.5577637366558914</v>
      </c>
      <c r="DN41" s="15">
        <f t="shared" si="12"/>
        <v>6.4086239340218363</v>
      </c>
      <c r="DO41" s="15">
        <f t="shared" si="12"/>
        <v>6.2654872816966876</v>
      </c>
      <c r="DP41" s="15">
        <f t="shared" si="12"/>
        <v>6.1199910957388104</v>
      </c>
      <c r="DQ41" s="15">
        <f t="shared" si="12"/>
        <v>6.3296621073758077</v>
      </c>
      <c r="DR41" s="15">
        <f t="shared" si="12"/>
        <v>6.1345076192187831</v>
      </c>
      <c r="DS41" s="15">
        <f t="shared" si="12"/>
        <v>5.8963022667124134</v>
      </c>
      <c r="DT41" s="15">
        <f t="shared" si="12"/>
        <v>5.5964103567685832</v>
      </c>
      <c r="DU41" s="15">
        <f t="shared" si="12"/>
        <v>5.2133939149380204</v>
      </c>
      <c r="DV41" s="15">
        <f t="shared" si="12"/>
        <v>4.5269223022538885</v>
      </c>
      <c r="DW41" s="15">
        <f t="shared" si="12"/>
        <v>3.9273593271600542</v>
      </c>
      <c r="DX41" s="15"/>
      <c r="DY41" s="15"/>
      <c r="DZ41" s="15"/>
      <c r="EA41" s="15"/>
      <c r="EB41" s="15"/>
      <c r="EC41" s="15"/>
      <c r="ED41" s="15"/>
      <c r="EE41" s="15"/>
      <c r="EF41" s="15"/>
      <c r="EN41" s="20">
        <f t="shared" si="8"/>
        <v>198.57165353842913</v>
      </c>
      <c r="EO41" s="29">
        <f t="shared" si="3"/>
        <v>15548.371359010784</v>
      </c>
      <c r="EQ41" s="13">
        <f t="shared" si="9"/>
        <v>-5616.3702649999996</v>
      </c>
      <c r="ER41" s="20">
        <f t="shared" si="4"/>
        <v>9932.0010940107841</v>
      </c>
      <c r="ES41" s="13">
        <f t="shared" si="0"/>
        <v>1064.262577664565</v>
      </c>
    </row>
    <row r="42" spans="1:149">
      <c r="A42" s="18">
        <v>2054</v>
      </c>
      <c r="C42" s="13">
        <v>51</v>
      </c>
      <c r="D42" s="49">
        <f>賃金!P63*$B$3/100</f>
        <v>5.4085552853062859</v>
      </c>
      <c r="E42" s="15">
        <f t="shared" si="14"/>
        <v>5.3936112940271093</v>
      </c>
      <c r="F42" s="15">
        <f t="shared" si="14"/>
        <v>5.4854933888591599</v>
      </c>
      <c r="G42" s="15">
        <f t="shared" si="14"/>
        <v>5.4451569486237021</v>
      </c>
      <c r="H42" s="15">
        <f t="shared" si="14"/>
        <v>5.3945552689561609</v>
      </c>
      <c r="I42" s="15">
        <f t="shared" si="14"/>
        <v>5.3351184109991072</v>
      </c>
      <c r="J42" s="15">
        <f t="shared" si="14"/>
        <v>5.2682108768645071</v>
      </c>
      <c r="K42" s="15">
        <f t="shared" si="14"/>
        <v>5.1617689898874746</v>
      </c>
      <c r="L42" s="15">
        <f t="shared" si="13"/>
        <v>5.084228265213639</v>
      </c>
      <c r="M42" s="15">
        <f t="shared" si="13"/>
        <v>5.0028931118898878</v>
      </c>
      <c r="N42" s="15">
        <f t="shared" si="13"/>
        <v>4.918810603220436</v>
      </c>
      <c r="O42" s="15">
        <f t="shared" si="13"/>
        <v>4.8329386169002131</v>
      </c>
      <c r="P42" s="15">
        <f t="shared" si="13"/>
        <v>4.6834125507067315</v>
      </c>
      <c r="Q42" s="15">
        <f t="shared" si="13"/>
        <v>4.5976037047241398</v>
      </c>
      <c r="R42" s="15">
        <f t="shared" si="13"/>
        <v>4.5122891056357979</v>
      </c>
      <c r="S42" s="15">
        <f t="shared" si="13"/>
        <v>4.4280144250456042</v>
      </c>
      <c r="T42" s="15">
        <f t="shared" si="13"/>
        <v>4.3452135782530936</v>
      </c>
      <c r="U42" s="15">
        <f t="shared" si="10"/>
        <v>4.2624055718904232</v>
      </c>
      <c r="V42" s="15">
        <f t="shared" si="10"/>
        <v>4.1834167009801009</v>
      </c>
      <c r="W42" s="15">
        <f t="shared" si="10"/>
        <v>4.1064845250352002</v>
      </c>
      <c r="X42" s="15">
        <f t="shared" si="10"/>
        <v>4.031548480551856</v>
      </c>
      <c r="Y42" s="15">
        <f t="shared" si="10"/>
        <v>3.9584125652969919</v>
      </c>
      <c r="Z42" s="15">
        <f t="shared" si="10"/>
        <v>4.1266476401024628</v>
      </c>
      <c r="AA42" s="15">
        <f t="shared" si="10"/>
        <v>4.0515952411261464</v>
      </c>
      <c r="AB42" s="15">
        <f t="shared" si="10"/>
        <v>3.9769166021219395</v>
      </c>
      <c r="AC42" s="15">
        <f t="shared" si="10"/>
        <v>3.9017780397580206</v>
      </c>
      <c r="AD42" s="15">
        <f t="shared" si="10"/>
        <v>3.8251768778358377</v>
      </c>
      <c r="AE42" s="15">
        <f t="shared" si="10"/>
        <v>4.1192231307511946</v>
      </c>
      <c r="AF42" s="15">
        <f t="shared" si="10"/>
        <v>4.0276930598885174</v>
      </c>
      <c r="AG42" s="15">
        <f t="shared" si="10"/>
        <v>3.930076448877025</v>
      </c>
      <c r="AH42" s="15">
        <f t="shared" si="10"/>
        <v>3.824471961173133</v>
      </c>
      <c r="AI42" s="15">
        <f t="shared" si="10"/>
        <v>3.708764722152424</v>
      </c>
      <c r="AJ42" s="15">
        <f t="shared" si="10"/>
        <v>3.1394351669941063</v>
      </c>
      <c r="AK42" s="15"/>
      <c r="AL42" s="15"/>
      <c r="AM42" s="15"/>
      <c r="AN42" s="15"/>
      <c r="AO42" s="15"/>
      <c r="AP42" s="15"/>
      <c r="AQ42" s="15"/>
      <c r="AR42" s="15"/>
      <c r="AS42" s="15"/>
      <c r="AT42" s="15"/>
      <c r="AU42" s="15"/>
      <c r="AV42" s="15"/>
      <c r="AW42" s="15"/>
      <c r="AX42" s="15"/>
      <c r="AY42" s="20">
        <f t="shared" si="2"/>
        <v>71.531682937171098</v>
      </c>
      <c r="AZ42" s="15"/>
      <c r="BA42" s="49">
        <f>賃金!Q63*$B$3/100</f>
        <v>6.0207012353652036</v>
      </c>
      <c r="BB42" s="15">
        <f t="shared" si="16"/>
        <v>5.9940337296892174</v>
      </c>
      <c r="BC42" s="15">
        <f t="shared" si="16"/>
        <v>6.0831843702625532</v>
      </c>
      <c r="BD42" s="15">
        <f t="shared" si="16"/>
        <v>6.0230006519576236</v>
      </c>
      <c r="BE42" s="15">
        <f t="shared" si="16"/>
        <v>5.9494430788246122</v>
      </c>
      <c r="BF42" s="15">
        <f t="shared" si="16"/>
        <v>5.864655292602146</v>
      </c>
      <c r="BG42" s="15">
        <f t="shared" si="16"/>
        <v>5.770801257404786</v>
      </c>
      <c r="BH42" s="15">
        <f t="shared" si="15"/>
        <v>5.6767282257685645</v>
      </c>
      <c r="BI42" s="15">
        <f t="shared" si="15"/>
        <v>5.5710134024603031</v>
      </c>
      <c r="BJ42" s="15">
        <f t="shared" si="15"/>
        <v>5.4624893765517619</v>
      </c>
      <c r="BK42" s="15">
        <f t="shared" si="15"/>
        <v>5.3530501710555152</v>
      </c>
      <c r="BL42" s="15">
        <f t="shared" si="15"/>
        <v>5.2444332138449674</v>
      </c>
      <c r="BM42" s="15">
        <f t="shared" si="15"/>
        <v>5.070273950359045</v>
      </c>
      <c r="BN42" s="15">
        <f t="shared" si="11"/>
        <v>4.9690660055180293</v>
      </c>
      <c r="BO42" s="15">
        <f t="shared" si="11"/>
        <v>4.8725364771481008</v>
      </c>
      <c r="BP42" s="15">
        <f t="shared" si="11"/>
        <v>4.7814325222848666</v>
      </c>
      <c r="BQ42" s="15">
        <f t="shared" si="11"/>
        <v>4.6961721695669691</v>
      </c>
      <c r="BR42" s="15">
        <f t="shared" si="11"/>
        <v>4.7186538535138718</v>
      </c>
      <c r="BS42" s="15">
        <f t="shared" si="11"/>
        <v>4.6432154596687996</v>
      </c>
      <c r="BT42" s="15">
        <f t="shared" si="11"/>
        <v>4.5726560832771774</v>
      </c>
      <c r="BU42" s="15">
        <f t="shared" si="11"/>
        <v>4.5057005101001044</v>
      </c>
      <c r="BV42" s="15">
        <f t="shared" si="11"/>
        <v>4.4405586825121794</v>
      </c>
      <c r="BW42" s="15">
        <f t="shared" si="11"/>
        <v>4.6449278258879101</v>
      </c>
      <c r="BX42" s="15">
        <f t="shared" si="11"/>
        <v>4.5715389480341138</v>
      </c>
      <c r="BY42" s="15">
        <f t="shared" si="11"/>
        <v>4.4907154540920677</v>
      </c>
      <c r="BZ42" s="15">
        <f t="shared" si="11"/>
        <v>4.3979913695421056</v>
      </c>
      <c r="CA42" s="15">
        <f t="shared" si="11"/>
        <v>4.2881646284345916</v>
      </c>
      <c r="CB42" s="15">
        <f t="shared" si="11"/>
        <v>4.3655879571583522</v>
      </c>
      <c r="CC42" s="15">
        <f t="shared" si="11"/>
        <v>4.1945767557394742</v>
      </c>
      <c r="CD42" s="15">
        <f t="shared" si="18"/>
        <v>3.9841628365745838</v>
      </c>
      <c r="CE42" s="15">
        <f t="shared" si="18"/>
        <v>3.7253892959396877</v>
      </c>
      <c r="CF42" s="15"/>
      <c r="CG42" s="15"/>
      <c r="CH42" s="15"/>
      <c r="CI42" s="15"/>
      <c r="CJ42" s="15"/>
      <c r="CK42" s="15"/>
      <c r="CL42" s="15"/>
      <c r="CM42" s="15"/>
      <c r="CN42" s="15"/>
      <c r="CO42" s="15"/>
      <c r="CP42" s="15"/>
      <c r="CQ42" s="15"/>
      <c r="CR42" s="15"/>
      <c r="CS42" s="15"/>
      <c r="CT42" s="20">
        <f t="shared" si="6"/>
        <v>148.92615355577405</v>
      </c>
      <c r="CU42" s="15"/>
      <c r="CV42" s="49">
        <f>賃金!R63*$B$3/100</f>
        <v>10.672190374142337</v>
      </c>
      <c r="CW42" s="15">
        <f t="shared" si="19"/>
        <v>10.553771053688893</v>
      </c>
      <c r="CX42" s="15">
        <f t="shared" si="19"/>
        <v>10.622999794598373</v>
      </c>
      <c r="CY42" s="15">
        <f t="shared" si="19"/>
        <v>10.417021272641943</v>
      </c>
      <c r="CZ42" s="15">
        <f t="shared" si="19"/>
        <v>10.17783942701076</v>
      </c>
      <c r="DA42" s="15">
        <f t="shared" si="19"/>
        <v>9.9119808924601127</v>
      </c>
      <c r="DB42" s="15">
        <f t="shared" si="19"/>
        <v>9.626068919929553</v>
      </c>
      <c r="DC42" s="15">
        <f t="shared" si="17"/>
        <v>9.1211533510284877</v>
      </c>
      <c r="DD42" s="15">
        <f t="shared" si="17"/>
        <v>8.8214582472470084</v>
      </c>
      <c r="DE42" s="15">
        <f t="shared" si="17"/>
        <v>8.5208092545969105</v>
      </c>
      <c r="DF42" s="15">
        <f t="shared" si="17"/>
        <v>8.2247204412648607</v>
      </c>
      <c r="DG42" s="15">
        <f t="shared" si="17"/>
        <v>7.9381297755539801</v>
      </c>
      <c r="DH42" s="15">
        <f t="shared" si="17"/>
        <v>7.5639552570178186</v>
      </c>
      <c r="DI42" s="15">
        <f t="shared" si="12"/>
        <v>7.3115800562194462</v>
      </c>
      <c r="DJ42" s="15">
        <f t="shared" si="12"/>
        <v>7.0784612198235344</v>
      </c>
      <c r="DK42" s="15">
        <f t="shared" si="12"/>
        <v>6.8658740615240363</v>
      </c>
      <c r="DL42" s="15">
        <f t="shared" si="12"/>
        <v>6.6738636853340756</v>
      </c>
      <c r="DM42" s="15">
        <f t="shared" si="12"/>
        <v>6.7193139396373995</v>
      </c>
      <c r="DN42" s="15">
        <f t="shared" si="12"/>
        <v>6.5577637366558914</v>
      </c>
      <c r="DO42" s="15">
        <f t="shared" si="12"/>
        <v>6.4086239340218363</v>
      </c>
      <c r="DP42" s="15">
        <f t="shared" si="12"/>
        <v>6.2654872816966876</v>
      </c>
      <c r="DQ42" s="15">
        <f t="shared" si="12"/>
        <v>6.1199910957388104</v>
      </c>
      <c r="DR42" s="15">
        <f t="shared" si="12"/>
        <v>6.3296621073758077</v>
      </c>
      <c r="DS42" s="15">
        <f t="shared" si="12"/>
        <v>6.1345076192187831</v>
      </c>
      <c r="DT42" s="15">
        <f t="shared" si="12"/>
        <v>5.8963022667124134</v>
      </c>
      <c r="DU42" s="15">
        <f t="shared" si="12"/>
        <v>5.5964103567685832</v>
      </c>
      <c r="DV42" s="15">
        <f t="shared" si="12"/>
        <v>5.2133939149380204</v>
      </c>
      <c r="DW42" s="15">
        <f t="shared" si="12"/>
        <v>4.5269223022538885</v>
      </c>
      <c r="DX42" s="15">
        <f t="shared" si="12"/>
        <v>3.9273593271600542</v>
      </c>
      <c r="DY42" s="15"/>
      <c r="DZ42" s="15"/>
      <c r="EA42" s="15"/>
      <c r="EB42" s="15"/>
      <c r="EC42" s="15"/>
      <c r="ED42" s="15"/>
      <c r="EE42" s="15"/>
      <c r="EF42" s="15"/>
      <c r="EN42" s="20">
        <f t="shared" si="8"/>
        <v>209.12542459211801</v>
      </c>
      <c r="EO42" s="29">
        <f t="shared" si="3"/>
        <v>16326.409868135708</v>
      </c>
      <c r="EQ42" s="13">
        <f t="shared" si="9"/>
        <v>-5616.3702649999996</v>
      </c>
      <c r="ER42" s="20">
        <f t="shared" si="4"/>
        <v>10710.039603135709</v>
      </c>
      <c r="ES42" s="13">
        <f t="shared" si="0"/>
        <v>1070.2641676052569</v>
      </c>
    </row>
    <row r="43" spans="1:149">
      <c r="A43" s="18">
        <v>2055</v>
      </c>
      <c r="C43" s="13">
        <v>52</v>
      </c>
      <c r="D43" s="49">
        <f>賃金!P64*$B$3/100</f>
        <v>5.4089244441858577</v>
      </c>
      <c r="E43" s="15">
        <f t="shared" si="14"/>
        <v>5.4085552853062859</v>
      </c>
      <c r="F43" s="15">
        <f t="shared" si="14"/>
        <v>5.3936112940271093</v>
      </c>
      <c r="G43" s="15">
        <f t="shared" si="14"/>
        <v>5.4854933888591599</v>
      </c>
      <c r="H43" s="15">
        <f t="shared" si="14"/>
        <v>5.4451569486237021</v>
      </c>
      <c r="I43" s="15">
        <f t="shared" si="14"/>
        <v>5.3945552689561609</v>
      </c>
      <c r="J43" s="15">
        <f t="shared" si="14"/>
        <v>5.3351184109991072</v>
      </c>
      <c r="K43" s="15">
        <f t="shared" si="14"/>
        <v>5.2682108768645071</v>
      </c>
      <c r="L43" s="15">
        <f t="shared" si="13"/>
        <v>5.1617689898874746</v>
      </c>
      <c r="M43" s="15">
        <f t="shared" si="13"/>
        <v>5.084228265213639</v>
      </c>
      <c r="N43" s="15">
        <f t="shared" si="13"/>
        <v>5.0028931118898878</v>
      </c>
      <c r="O43" s="15">
        <f t="shared" si="13"/>
        <v>4.918810603220436</v>
      </c>
      <c r="P43" s="15">
        <f t="shared" si="13"/>
        <v>4.8329386169002131</v>
      </c>
      <c r="Q43" s="15">
        <f t="shared" si="13"/>
        <v>4.6834125507067315</v>
      </c>
      <c r="R43" s="15">
        <f t="shared" si="13"/>
        <v>4.5976037047241398</v>
      </c>
      <c r="S43" s="15">
        <f t="shared" si="13"/>
        <v>4.5122891056357979</v>
      </c>
      <c r="T43" s="15">
        <f t="shared" si="13"/>
        <v>4.4280144250456042</v>
      </c>
      <c r="U43" s="15">
        <f t="shared" si="10"/>
        <v>4.3452135782530936</v>
      </c>
      <c r="V43" s="15">
        <f t="shared" si="10"/>
        <v>4.2624055718904232</v>
      </c>
      <c r="W43" s="15">
        <f t="shared" si="10"/>
        <v>4.1834167009801009</v>
      </c>
      <c r="X43" s="15">
        <f t="shared" si="10"/>
        <v>4.1064845250352002</v>
      </c>
      <c r="Y43" s="15">
        <f t="shared" si="10"/>
        <v>4.031548480551856</v>
      </c>
      <c r="Z43" s="15">
        <f t="shared" si="10"/>
        <v>3.9584125652969919</v>
      </c>
      <c r="AA43" s="15">
        <f t="shared" si="10"/>
        <v>4.1266476401024628</v>
      </c>
      <c r="AB43" s="15">
        <f t="shared" si="10"/>
        <v>4.0515952411261464</v>
      </c>
      <c r="AC43" s="15">
        <f t="shared" si="10"/>
        <v>3.9769166021219395</v>
      </c>
      <c r="AD43" s="15">
        <f t="shared" si="10"/>
        <v>3.9017780397580206</v>
      </c>
      <c r="AE43" s="15">
        <f t="shared" si="10"/>
        <v>3.8251768778358377</v>
      </c>
      <c r="AF43" s="15">
        <f t="shared" si="10"/>
        <v>4.1192231307511946</v>
      </c>
      <c r="AG43" s="15">
        <f t="shared" si="10"/>
        <v>4.0276930598885174</v>
      </c>
      <c r="AH43" s="15">
        <f t="shared" si="10"/>
        <v>3.930076448877025</v>
      </c>
      <c r="AI43" s="15">
        <f t="shared" si="10"/>
        <v>3.824471961173133</v>
      </c>
      <c r="AJ43" s="15">
        <f t="shared" si="10"/>
        <v>3.708764722152424</v>
      </c>
      <c r="AK43" s="15">
        <f t="shared" ref="AK43:AS56" si="20">AJ42</f>
        <v>3.1394351669941063</v>
      </c>
      <c r="AL43" s="15"/>
      <c r="AM43" s="15"/>
      <c r="AN43" s="15"/>
      <c r="AO43" s="15"/>
      <c r="AP43" s="15"/>
      <c r="AQ43" s="15"/>
      <c r="AR43" s="15"/>
      <c r="AS43" s="15"/>
      <c r="AT43" s="15"/>
      <c r="AU43" s="15"/>
      <c r="AV43" s="15"/>
      <c r="AW43" s="15"/>
      <c r="AX43" s="15"/>
      <c r="AY43" s="20">
        <f t="shared" si="2"/>
        <v>74.235960579824251</v>
      </c>
      <c r="AZ43" s="15"/>
      <c r="BA43" s="49">
        <f>賃金!Q64*$B$3/100</f>
        <v>6.0284616375997588</v>
      </c>
      <c r="BB43" s="15">
        <f t="shared" si="16"/>
        <v>6.0207012353652036</v>
      </c>
      <c r="BC43" s="15">
        <f t="shared" si="16"/>
        <v>5.9940337296892174</v>
      </c>
      <c r="BD43" s="15">
        <f t="shared" si="16"/>
        <v>6.0831843702625532</v>
      </c>
      <c r="BE43" s="15">
        <f t="shared" si="16"/>
        <v>6.0230006519576236</v>
      </c>
      <c r="BF43" s="15">
        <f t="shared" si="16"/>
        <v>5.9494430788246122</v>
      </c>
      <c r="BG43" s="15">
        <f t="shared" si="16"/>
        <v>5.864655292602146</v>
      </c>
      <c r="BH43" s="15">
        <f t="shared" si="15"/>
        <v>5.770801257404786</v>
      </c>
      <c r="BI43" s="15">
        <f t="shared" si="15"/>
        <v>5.6767282257685645</v>
      </c>
      <c r="BJ43" s="15">
        <f t="shared" si="15"/>
        <v>5.5710134024603031</v>
      </c>
      <c r="BK43" s="15">
        <f t="shared" si="15"/>
        <v>5.4624893765517619</v>
      </c>
      <c r="BL43" s="15">
        <f t="shared" si="15"/>
        <v>5.3530501710555152</v>
      </c>
      <c r="BM43" s="15">
        <f t="shared" si="15"/>
        <v>5.2444332138449674</v>
      </c>
      <c r="BN43" s="15">
        <f t="shared" si="11"/>
        <v>5.070273950359045</v>
      </c>
      <c r="BO43" s="15">
        <f t="shared" si="11"/>
        <v>4.9690660055180293</v>
      </c>
      <c r="BP43" s="15">
        <f t="shared" si="11"/>
        <v>4.8725364771481008</v>
      </c>
      <c r="BQ43" s="15">
        <f t="shared" si="11"/>
        <v>4.7814325222848666</v>
      </c>
      <c r="BR43" s="15">
        <f t="shared" si="11"/>
        <v>4.6961721695669691</v>
      </c>
      <c r="BS43" s="15">
        <f t="shared" si="11"/>
        <v>4.7186538535138718</v>
      </c>
      <c r="BT43" s="15">
        <f t="shared" si="11"/>
        <v>4.6432154596687996</v>
      </c>
      <c r="BU43" s="15">
        <f t="shared" si="11"/>
        <v>4.5726560832771774</v>
      </c>
      <c r="BV43" s="15">
        <f t="shared" si="11"/>
        <v>4.5057005101001044</v>
      </c>
      <c r="BW43" s="15">
        <f t="shared" si="11"/>
        <v>4.4405586825121794</v>
      </c>
      <c r="BX43" s="15">
        <f t="shared" si="11"/>
        <v>4.6449278258879101</v>
      </c>
      <c r="BY43" s="15">
        <f t="shared" si="11"/>
        <v>4.5715389480341138</v>
      </c>
      <c r="BZ43" s="15">
        <f t="shared" si="11"/>
        <v>4.4907154540920677</v>
      </c>
      <c r="CA43" s="15">
        <f t="shared" si="11"/>
        <v>4.3979913695421056</v>
      </c>
      <c r="CB43" s="15">
        <f t="shared" si="11"/>
        <v>4.2881646284345916</v>
      </c>
      <c r="CC43" s="15">
        <f t="shared" si="11"/>
        <v>4.3655879571583522</v>
      </c>
      <c r="CD43" s="15">
        <f t="shared" si="18"/>
        <v>4.1945767557394742</v>
      </c>
      <c r="CE43" s="15">
        <f t="shared" si="18"/>
        <v>3.9841628365745838</v>
      </c>
      <c r="CF43" s="15">
        <f t="shared" si="18"/>
        <v>3.7253892959396877</v>
      </c>
      <c r="CG43" s="15"/>
      <c r="CH43" s="15"/>
      <c r="CI43" s="15"/>
      <c r="CJ43" s="15"/>
      <c r="CK43" s="15"/>
      <c r="CL43" s="15"/>
      <c r="CM43" s="15"/>
      <c r="CN43" s="15"/>
      <c r="CO43" s="15"/>
      <c r="CP43" s="15"/>
      <c r="CQ43" s="15"/>
      <c r="CR43" s="15"/>
      <c r="CS43" s="15"/>
      <c r="CT43" s="20">
        <f t="shared" si="6"/>
        <v>154.94685479113926</v>
      </c>
      <c r="CU43" s="15"/>
      <c r="CV43" s="49">
        <f>賃金!R64*$B$3/100</f>
        <v>10.740888056971729</v>
      </c>
      <c r="CW43" s="15">
        <f t="shared" si="19"/>
        <v>10.672190374142337</v>
      </c>
      <c r="CX43" s="15">
        <f t="shared" si="19"/>
        <v>10.553771053688893</v>
      </c>
      <c r="CY43" s="15">
        <f t="shared" si="19"/>
        <v>10.622999794598373</v>
      </c>
      <c r="CZ43" s="15">
        <f t="shared" si="19"/>
        <v>10.417021272641943</v>
      </c>
      <c r="DA43" s="15">
        <f t="shared" si="19"/>
        <v>10.17783942701076</v>
      </c>
      <c r="DB43" s="15">
        <f t="shared" si="19"/>
        <v>9.9119808924601127</v>
      </c>
      <c r="DC43" s="15">
        <f t="shared" si="17"/>
        <v>9.626068919929553</v>
      </c>
      <c r="DD43" s="15">
        <f t="shared" si="17"/>
        <v>9.1211533510284877</v>
      </c>
      <c r="DE43" s="15">
        <f t="shared" si="17"/>
        <v>8.8214582472470084</v>
      </c>
      <c r="DF43" s="15">
        <f t="shared" si="17"/>
        <v>8.5208092545969105</v>
      </c>
      <c r="DG43" s="15">
        <f t="shared" si="17"/>
        <v>8.2247204412648607</v>
      </c>
      <c r="DH43" s="15">
        <f t="shared" si="17"/>
        <v>7.9381297755539801</v>
      </c>
      <c r="DI43" s="15">
        <f t="shared" si="12"/>
        <v>7.5639552570178186</v>
      </c>
      <c r="DJ43" s="15">
        <f t="shared" si="12"/>
        <v>7.3115800562194462</v>
      </c>
      <c r="DK43" s="15">
        <f t="shared" si="12"/>
        <v>7.0784612198235344</v>
      </c>
      <c r="DL43" s="15">
        <f t="shared" si="12"/>
        <v>6.8658740615240363</v>
      </c>
      <c r="DM43" s="15">
        <f t="shared" si="12"/>
        <v>6.6738636853340756</v>
      </c>
      <c r="DN43" s="15">
        <f t="shared" si="12"/>
        <v>6.7193139396373995</v>
      </c>
      <c r="DO43" s="15">
        <f t="shared" si="12"/>
        <v>6.5577637366558914</v>
      </c>
      <c r="DP43" s="15">
        <f t="shared" si="12"/>
        <v>6.4086239340218363</v>
      </c>
      <c r="DQ43" s="15">
        <f t="shared" si="12"/>
        <v>6.2654872816966876</v>
      </c>
      <c r="DR43" s="15">
        <f t="shared" si="12"/>
        <v>6.1199910957388104</v>
      </c>
      <c r="DS43" s="15">
        <f t="shared" si="12"/>
        <v>6.3296621073758077</v>
      </c>
      <c r="DT43" s="15">
        <f t="shared" si="12"/>
        <v>6.1345076192187831</v>
      </c>
      <c r="DU43" s="15">
        <f t="shared" si="12"/>
        <v>5.8963022667124134</v>
      </c>
      <c r="DV43" s="15">
        <f t="shared" si="12"/>
        <v>5.5964103567685832</v>
      </c>
      <c r="DW43" s="15">
        <f t="shared" si="12"/>
        <v>5.2133939149380204</v>
      </c>
      <c r="DX43" s="15">
        <f t="shared" si="12"/>
        <v>4.5269223022538885</v>
      </c>
      <c r="DY43" s="15">
        <f t="shared" ref="DY43:EL56" si="21">DX42</f>
        <v>3.9273593271600542</v>
      </c>
      <c r="DZ43" s="15"/>
      <c r="EA43" s="15"/>
      <c r="EB43" s="15"/>
      <c r="EC43" s="15"/>
      <c r="ED43" s="15"/>
      <c r="EE43" s="15"/>
      <c r="EF43" s="15"/>
      <c r="EN43" s="20">
        <f t="shared" si="8"/>
        <v>219.79761496626034</v>
      </c>
      <c r="EO43" s="29">
        <f t="shared" si="3"/>
        <v>17112.018893318091</v>
      </c>
      <c r="EQ43" s="13">
        <f t="shared" si="9"/>
        <v>-5616.3702649999996</v>
      </c>
      <c r="ER43" s="20">
        <f t="shared" si="4"/>
        <v>11495.648628318091</v>
      </c>
      <c r="ES43" s="13">
        <f t="shared" si="0"/>
        <v>1071.3250643388303</v>
      </c>
    </row>
    <row r="44" spans="1:149">
      <c r="A44" s="18">
        <v>2056</v>
      </c>
      <c r="C44" s="13">
        <v>53</v>
      </c>
      <c r="D44" s="49">
        <f>賃金!P65*$B$3/100</f>
        <v>5.393110812031523</v>
      </c>
      <c r="E44" s="15">
        <f t="shared" si="14"/>
        <v>5.4089244441858577</v>
      </c>
      <c r="F44" s="15">
        <f t="shared" si="14"/>
        <v>5.4085552853062859</v>
      </c>
      <c r="G44" s="15">
        <f t="shared" si="14"/>
        <v>5.3936112940271093</v>
      </c>
      <c r="H44" s="15">
        <f t="shared" si="14"/>
        <v>5.4854933888591599</v>
      </c>
      <c r="I44" s="15">
        <f t="shared" si="14"/>
        <v>5.4451569486237021</v>
      </c>
      <c r="J44" s="15">
        <f t="shared" si="14"/>
        <v>5.3945552689561609</v>
      </c>
      <c r="K44" s="15">
        <f t="shared" si="14"/>
        <v>5.3351184109991072</v>
      </c>
      <c r="L44" s="15">
        <f t="shared" si="13"/>
        <v>5.2682108768645071</v>
      </c>
      <c r="M44" s="15">
        <f t="shared" si="13"/>
        <v>5.1617689898874746</v>
      </c>
      <c r="N44" s="15">
        <f t="shared" si="13"/>
        <v>5.084228265213639</v>
      </c>
      <c r="O44" s="15">
        <f t="shared" si="13"/>
        <v>5.0028931118898878</v>
      </c>
      <c r="P44" s="15">
        <f t="shared" si="13"/>
        <v>4.918810603220436</v>
      </c>
      <c r="Q44" s="15">
        <f t="shared" si="13"/>
        <v>4.8329386169002131</v>
      </c>
      <c r="R44" s="15">
        <f t="shared" si="13"/>
        <v>4.6834125507067315</v>
      </c>
      <c r="S44" s="15">
        <f t="shared" si="13"/>
        <v>4.5976037047241398</v>
      </c>
      <c r="T44" s="15">
        <f t="shared" si="13"/>
        <v>4.5122891056357979</v>
      </c>
      <c r="U44" s="15">
        <f t="shared" si="10"/>
        <v>4.4280144250456042</v>
      </c>
      <c r="V44" s="15">
        <f t="shared" si="10"/>
        <v>4.3452135782530936</v>
      </c>
      <c r="W44" s="15">
        <f t="shared" si="10"/>
        <v>4.2624055718904232</v>
      </c>
      <c r="X44" s="15">
        <f t="shared" si="10"/>
        <v>4.1834167009801009</v>
      </c>
      <c r="Y44" s="15">
        <f t="shared" si="10"/>
        <v>4.1064845250352002</v>
      </c>
      <c r="Z44" s="15">
        <f t="shared" si="10"/>
        <v>4.031548480551856</v>
      </c>
      <c r="AA44" s="15">
        <f t="shared" si="10"/>
        <v>3.9584125652969919</v>
      </c>
      <c r="AB44" s="15">
        <f t="shared" si="10"/>
        <v>4.1266476401024628</v>
      </c>
      <c r="AC44" s="15">
        <f t="shared" si="10"/>
        <v>4.0515952411261464</v>
      </c>
      <c r="AD44" s="15">
        <f t="shared" si="10"/>
        <v>3.9769166021219395</v>
      </c>
      <c r="AE44" s="15">
        <f t="shared" si="10"/>
        <v>3.9017780397580206</v>
      </c>
      <c r="AF44" s="15">
        <f t="shared" si="10"/>
        <v>3.8251768778358377</v>
      </c>
      <c r="AG44" s="15">
        <f t="shared" si="10"/>
        <v>4.1192231307511946</v>
      </c>
      <c r="AH44" s="15">
        <f t="shared" si="10"/>
        <v>4.0276930598885174</v>
      </c>
      <c r="AI44" s="15">
        <f t="shared" si="10"/>
        <v>3.930076448877025</v>
      </c>
      <c r="AJ44" s="15">
        <f t="shared" si="10"/>
        <v>3.824471961173133</v>
      </c>
      <c r="AK44" s="15">
        <f t="shared" si="20"/>
        <v>3.708764722152424</v>
      </c>
      <c r="AL44" s="15">
        <f t="shared" si="20"/>
        <v>3.1394351669941063</v>
      </c>
      <c r="AM44" s="15"/>
      <c r="AN44" s="15"/>
      <c r="AO44" s="15"/>
      <c r="AP44" s="15"/>
      <c r="AQ44" s="15"/>
      <c r="AR44" s="15"/>
      <c r="AS44" s="15"/>
      <c r="AT44" s="15"/>
      <c r="AU44" s="15"/>
      <c r="AV44" s="15"/>
      <c r="AW44" s="15"/>
      <c r="AX44" s="15"/>
      <c r="AY44" s="20">
        <f t="shared" si="2"/>
        <v>76.94042280191718</v>
      </c>
      <c r="AZ44" s="15"/>
      <c r="BA44" s="49">
        <f>賃金!Q65*$B$3/100</f>
        <v>6.0156433826144893</v>
      </c>
      <c r="BB44" s="15">
        <f t="shared" si="16"/>
        <v>6.0284616375997588</v>
      </c>
      <c r="BC44" s="15">
        <f t="shared" si="16"/>
        <v>6.0207012353652036</v>
      </c>
      <c r="BD44" s="15">
        <f t="shared" si="16"/>
        <v>5.9940337296892174</v>
      </c>
      <c r="BE44" s="15">
        <f t="shared" si="16"/>
        <v>6.0831843702625532</v>
      </c>
      <c r="BF44" s="15">
        <f t="shared" si="16"/>
        <v>6.0230006519576236</v>
      </c>
      <c r="BG44" s="15">
        <f t="shared" si="16"/>
        <v>5.9494430788246122</v>
      </c>
      <c r="BH44" s="15">
        <f t="shared" si="15"/>
        <v>5.864655292602146</v>
      </c>
      <c r="BI44" s="15">
        <f t="shared" si="15"/>
        <v>5.770801257404786</v>
      </c>
      <c r="BJ44" s="15">
        <f t="shared" si="15"/>
        <v>5.6767282257685645</v>
      </c>
      <c r="BK44" s="15">
        <f t="shared" si="15"/>
        <v>5.5710134024603031</v>
      </c>
      <c r="BL44" s="15">
        <f t="shared" si="15"/>
        <v>5.4624893765517619</v>
      </c>
      <c r="BM44" s="15">
        <f t="shared" si="15"/>
        <v>5.3530501710555152</v>
      </c>
      <c r="BN44" s="15">
        <f t="shared" si="11"/>
        <v>5.2444332138449674</v>
      </c>
      <c r="BO44" s="15">
        <f t="shared" si="11"/>
        <v>5.070273950359045</v>
      </c>
      <c r="BP44" s="15">
        <f t="shared" si="11"/>
        <v>4.9690660055180293</v>
      </c>
      <c r="BQ44" s="15">
        <f t="shared" si="11"/>
        <v>4.8725364771481008</v>
      </c>
      <c r="BR44" s="15">
        <f t="shared" si="11"/>
        <v>4.7814325222848666</v>
      </c>
      <c r="BS44" s="15">
        <f t="shared" si="11"/>
        <v>4.6961721695669691</v>
      </c>
      <c r="BT44" s="15">
        <f t="shared" si="11"/>
        <v>4.7186538535138718</v>
      </c>
      <c r="BU44" s="15">
        <f t="shared" si="11"/>
        <v>4.6432154596687996</v>
      </c>
      <c r="BV44" s="15">
        <f t="shared" si="11"/>
        <v>4.5726560832771774</v>
      </c>
      <c r="BW44" s="15">
        <f t="shared" si="11"/>
        <v>4.5057005101001044</v>
      </c>
      <c r="BX44" s="15">
        <f t="shared" si="11"/>
        <v>4.4405586825121794</v>
      </c>
      <c r="BY44" s="15">
        <f t="shared" si="11"/>
        <v>4.6449278258879101</v>
      </c>
      <c r="BZ44" s="15">
        <f t="shared" si="11"/>
        <v>4.5715389480341138</v>
      </c>
      <c r="CA44" s="15">
        <f t="shared" si="11"/>
        <v>4.4907154540920677</v>
      </c>
      <c r="CB44" s="15">
        <f t="shared" si="11"/>
        <v>4.3979913695421056</v>
      </c>
      <c r="CC44" s="15">
        <f t="shared" si="11"/>
        <v>4.2881646284345916</v>
      </c>
      <c r="CD44" s="15">
        <f t="shared" si="18"/>
        <v>4.3655879571583522</v>
      </c>
      <c r="CE44" s="15">
        <f t="shared" si="18"/>
        <v>4.1945767557394742</v>
      </c>
      <c r="CF44" s="15">
        <f t="shared" si="18"/>
        <v>3.9841628365745838</v>
      </c>
      <c r="CG44" s="15">
        <f t="shared" si="18"/>
        <v>3.7253892959396877</v>
      </c>
      <c r="CH44" s="15"/>
      <c r="CI44" s="15"/>
      <c r="CJ44" s="15"/>
      <c r="CK44" s="15"/>
      <c r="CL44" s="15"/>
      <c r="CM44" s="15"/>
      <c r="CN44" s="15"/>
      <c r="CO44" s="15"/>
      <c r="CP44" s="15"/>
      <c r="CQ44" s="15"/>
      <c r="CR44" s="15"/>
      <c r="CS44" s="15"/>
      <c r="CT44" s="20">
        <f t="shared" si="6"/>
        <v>160.97531642873898</v>
      </c>
      <c r="CU44" s="15"/>
      <c r="CV44" s="49">
        <f>賃金!R65*$B$3/100</f>
        <v>10.755199507973936</v>
      </c>
      <c r="CW44" s="15">
        <f t="shared" si="19"/>
        <v>10.740888056971729</v>
      </c>
      <c r="CX44" s="15">
        <f t="shared" si="19"/>
        <v>10.672190374142337</v>
      </c>
      <c r="CY44" s="15">
        <f t="shared" si="19"/>
        <v>10.553771053688893</v>
      </c>
      <c r="CZ44" s="15">
        <f t="shared" si="19"/>
        <v>10.622999794598373</v>
      </c>
      <c r="DA44" s="15">
        <f t="shared" si="19"/>
        <v>10.417021272641943</v>
      </c>
      <c r="DB44" s="15">
        <f t="shared" si="19"/>
        <v>10.17783942701076</v>
      </c>
      <c r="DC44" s="15">
        <f t="shared" si="17"/>
        <v>9.9119808924601127</v>
      </c>
      <c r="DD44" s="15">
        <f t="shared" si="17"/>
        <v>9.626068919929553</v>
      </c>
      <c r="DE44" s="15">
        <f t="shared" si="17"/>
        <v>9.1211533510284877</v>
      </c>
      <c r="DF44" s="15">
        <f t="shared" si="17"/>
        <v>8.8214582472470084</v>
      </c>
      <c r="DG44" s="15">
        <f t="shared" si="17"/>
        <v>8.5208092545969105</v>
      </c>
      <c r="DH44" s="15">
        <f t="shared" si="17"/>
        <v>8.2247204412648607</v>
      </c>
      <c r="DI44" s="15">
        <f t="shared" si="12"/>
        <v>7.9381297755539801</v>
      </c>
      <c r="DJ44" s="15">
        <f t="shared" si="12"/>
        <v>7.5639552570178186</v>
      </c>
      <c r="DK44" s="15">
        <f t="shared" si="12"/>
        <v>7.3115800562194462</v>
      </c>
      <c r="DL44" s="15">
        <f t="shared" si="12"/>
        <v>7.0784612198235344</v>
      </c>
      <c r="DM44" s="15">
        <f t="shared" si="12"/>
        <v>6.8658740615240363</v>
      </c>
      <c r="DN44" s="15">
        <f t="shared" si="12"/>
        <v>6.6738636853340756</v>
      </c>
      <c r="DO44" s="15">
        <f t="shared" si="12"/>
        <v>6.7193139396373995</v>
      </c>
      <c r="DP44" s="15">
        <f t="shared" si="12"/>
        <v>6.5577637366558914</v>
      </c>
      <c r="DQ44" s="15">
        <f t="shared" si="12"/>
        <v>6.4086239340218363</v>
      </c>
      <c r="DR44" s="15">
        <f t="shared" si="12"/>
        <v>6.2654872816966876</v>
      </c>
      <c r="DS44" s="15">
        <f t="shared" si="12"/>
        <v>6.1199910957388104</v>
      </c>
      <c r="DT44" s="15">
        <f t="shared" si="12"/>
        <v>6.3296621073758077</v>
      </c>
      <c r="DU44" s="15">
        <f t="shared" si="12"/>
        <v>6.1345076192187831</v>
      </c>
      <c r="DV44" s="15">
        <f t="shared" si="12"/>
        <v>5.8963022667124134</v>
      </c>
      <c r="DW44" s="15">
        <f t="shared" si="12"/>
        <v>5.5964103567685832</v>
      </c>
      <c r="DX44" s="15">
        <f t="shared" si="12"/>
        <v>5.2133939149380204</v>
      </c>
      <c r="DY44" s="15">
        <f t="shared" si="21"/>
        <v>4.5269223022538885</v>
      </c>
      <c r="DZ44" s="15">
        <f t="shared" si="21"/>
        <v>3.9273593271600542</v>
      </c>
      <c r="EA44" s="15"/>
      <c r="EB44" s="15"/>
      <c r="EC44" s="15"/>
      <c r="ED44" s="15"/>
      <c r="EE44" s="15"/>
      <c r="EF44" s="15"/>
      <c r="EN44" s="20">
        <f t="shared" si="8"/>
        <v>230.53850302323207</v>
      </c>
      <c r="EO44" s="29">
        <f t="shared" si="3"/>
        <v>17901.806843302675</v>
      </c>
      <c r="EQ44" s="13">
        <f t="shared" si="9"/>
        <v>-5616.3702649999996</v>
      </c>
      <c r="ER44" s="20">
        <f t="shared" si="4"/>
        <v>12285.436578302675</v>
      </c>
      <c r="ES44" s="13">
        <f t="shared" si="0"/>
        <v>1067.7418252190971</v>
      </c>
    </row>
    <row r="45" spans="1:149">
      <c r="A45" s="18">
        <v>2057</v>
      </c>
      <c r="C45" s="13">
        <v>54</v>
      </c>
      <c r="D45" s="49">
        <f>賃金!P66*$B$3/100</f>
        <v>5.3594659874415473</v>
      </c>
      <c r="E45" s="15">
        <f t="shared" si="14"/>
        <v>5.393110812031523</v>
      </c>
      <c r="F45" s="15">
        <f t="shared" si="14"/>
        <v>5.4089244441858577</v>
      </c>
      <c r="G45" s="15">
        <f t="shared" si="14"/>
        <v>5.4085552853062859</v>
      </c>
      <c r="H45" s="15">
        <f t="shared" si="14"/>
        <v>5.3936112940271093</v>
      </c>
      <c r="I45" s="15">
        <f t="shared" si="14"/>
        <v>5.4854933888591599</v>
      </c>
      <c r="J45" s="15">
        <f t="shared" si="14"/>
        <v>5.4451569486237021</v>
      </c>
      <c r="K45" s="15">
        <f t="shared" si="14"/>
        <v>5.3945552689561609</v>
      </c>
      <c r="L45" s="15">
        <f t="shared" si="13"/>
        <v>5.3351184109991072</v>
      </c>
      <c r="M45" s="15">
        <f t="shared" si="13"/>
        <v>5.2682108768645071</v>
      </c>
      <c r="N45" s="15">
        <f t="shared" si="13"/>
        <v>5.1617689898874746</v>
      </c>
      <c r="O45" s="15">
        <f t="shared" si="13"/>
        <v>5.084228265213639</v>
      </c>
      <c r="P45" s="15">
        <f t="shared" si="13"/>
        <v>5.0028931118898878</v>
      </c>
      <c r="Q45" s="15">
        <f t="shared" si="13"/>
        <v>4.918810603220436</v>
      </c>
      <c r="R45" s="15">
        <f t="shared" si="13"/>
        <v>4.8329386169002131</v>
      </c>
      <c r="S45" s="15">
        <f t="shared" si="13"/>
        <v>4.6834125507067315</v>
      </c>
      <c r="T45" s="15">
        <f t="shared" si="13"/>
        <v>4.5976037047241398</v>
      </c>
      <c r="U45" s="15">
        <f t="shared" si="10"/>
        <v>4.5122891056357979</v>
      </c>
      <c r="V45" s="15">
        <f t="shared" si="10"/>
        <v>4.4280144250456042</v>
      </c>
      <c r="W45" s="15">
        <f t="shared" si="10"/>
        <v>4.3452135782530936</v>
      </c>
      <c r="X45" s="15">
        <f t="shared" si="10"/>
        <v>4.2624055718904232</v>
      </c>
      <c r="Y45" s="15">
        <f t="shared" si="10"/>
        <v>4.1834167009801009</v>
      </c>
      <c r="Z45" s="15">
        <f t="shared" si="10"/>
        <v>4.1064845250352002</v>
      </c>
      <c r="AA45" s="15">
        <f t="shared" si="10"/>
        <v>4.031548480551856</v>
      </c>
      <c r="AB45" s="15">
        <f t="shared" si="10"/>
        <v>3.9584125652969919</v>
      </c>
      <c r="AC45" s="15">
        <f t="shared" si="10"/>
        <v>4.1266476401024628</v>
      </c>
      <c r="AD45" s="15">
        <f t="shared" si="10"/>
        <v>4.0515952411261464</v>
      </c>
      <c r="AE45" s="15">
        <f t="shared" si="10"/>
        <v>3.9769166021219395</v>
      </c>
      <c r="AF45" s="15">
        <f t="shared" si="10"/>
        <v>3.9017780397580206</v>
      </c>
      <c r="AG45" s="15">
        <f t="shared" si="10"/>
        <v>3.8251768778358377</v>
      </c>
      <c r="AH45" s="15">
        <f t="shared" si="10"/>
        <v>4.1192231307511946</v>
      </c>
      <c r="AI45" s="15">
        <f t="shared" si="10"/>
        <v>4.0276930598885174</v>
      </c>
      <c r="AJ45" s="15">
        <f t="shared" si="10"/>
        <v>3.930076448877025</v>
      </c>
      <c r="AK45" s="15">
        <f t="shared" si="20"/>
        <v>3.824471961173133</v>
      </c>
      <c r="AL45" s="15">
        <f t="shared" si="20"/>
        <v>3.708764722152424</v>
      </c>
      <c r="AM45" s="15">
        <f t="shared" si="20"/>
        <v>3.1394351669941063</v>
      </c>
      <c r="AN45" s="15"/>
      <c r="AO45" s="15"/>
      <c r="AP45" s="15"/>
      <c r="AQ45" s="15"/>
      <c r="AR45" s="15"/>
      <c r="AS45" s="15"/>
      <c r="AT45" s="15"/>
      <c r="AU45" s="15"/>
      <c r="AV45" s="15"/>
      <c r="AW45" s="15"/>
      <c r="AX45" s="15"/>
      <c r="AY45" s="20">
        <f t="shared" si="2"/>
        <v>79.636978207932941</v>
      </c>
      <c r="AZ45" s="15"/>
      <c r="BA45" s="49">
        <f>賃金!Q66*$B$3/100</f>
        <v>5.9807676668064254</v>
      </c>
      <c r="BB45" s="15">
        <f t="shared" si="16"/>
        <v>6.0156433826144893</v>
      </c>
      <c r="BC45" s="15">
        <f t="shared" si="16"/>
        <v>6.0284616375997588</v>
      </c>
      <c r="BD45" s="15">
        <f t="shared" si="16"/>
        <v>6.0207012353652036</v>
      </c>
      <c r="BE45" s="15">
        <f t="shared" si="16"/>
        <v>5.9940337296892174</v>
      </c>
      <c r="BF45" s="15">
        <f t="shared" si="16"/>
        <v>6.0831843702625532</v>
      </c>
      <c r="BG45" s="15">
        <f t="shared" si="16"/>
        <v>6.0230006519576236</v>
      </c>
      <c r="BH45" s="15">
        <f t="shared" si="15"/>
        <v>5.9494430788246122</v>
      </c>
      <c r="BI45" s="15">
        <f t="shared" si="15"/>
        <v>5.864655292602146</v>
      </c>
      <c r="BJ45" s="15">
        <f t="shared" si="15"/>
        <v>5.770801257404786</v>
      </c>
      <c r="BK45" s="15">
        <f t="shared" si="15"/>
        <v>5.6767282257685645</v>
      </c>
      <c r="BL45" s="15">
        <f t="shared" si="15"/>
        <v>5.5710134024603031</v>
      </c>
      <c r="BM45" s="15">
        <f t="shared" si="15"/>
        <v>5.4624893765517619</v>
      </c>
      <c r="BN45" s="15">
        <f t="shared" si="11"/>
        <v>5.3530501710555152</v>
      </c>
      <c r="BO45" s="15">
        <f t="shared" si="11"/>
        <v>5.2444332138449674</v>
      </c>
      <c r="BP45" s="15">
        <f t="shared" si="11"/>
        <v>5.070273950359045</v>
      </c>
      <c r="BQ45" s="15">
        <f t="shared" si="11"/>
        <v>4.9690660055180293</v>
      </c>
      <c r="BR45" s="15">
        <f t="shared" si="11"/>
        <v>4.8725364771481008</v>
      </c>
      <c r="BS45" s="15">
        <f t="shared" si="11"/>
        <v>4.7814325222848666</v>
      </c>
      <c r="BT45" s="15">
        <f t="shared" si="11"/>
        <v>4.6961721695669691</v>
      </c>
      <c r="BU45" s="15">
        <f t="shared" si="11"/>
        <v>4.7186538535138718</v>
      </c>
      <c r="BV45" s="15">
        <f t="shared" si="11"/>
        <v>4.6432154596687996</v>
      </c>
      <c r="BW45" s="15">
        <f t="shared" si="11"/>
        <v>4.5726560832771774</v>
      </c>
      <c r="BX45" s="15">
        <f t="shared" si="11"/>
        <v>4.5057005101001044</v>
      </c>
      <c r="BY45" s="15">
        <f t="shared" si="11"/>
        <v>4.4405586825121794</v>
      </c>
      <c r="BZ45" s="15">
        <f t="shared" si="11"/>
        <v>4.6449278258879101</v>
      </c>
      <c r="CA45" s="15">
        <f t="shared" si="11"/>
        <v>4.5715389480341138</v>
      </c>
      <c r="CB45" s="15">
        <f t="shared" si="11"/>
        <v>4.4907154540920677</v>
      </c>
      <c r="CC45" s="15">
        <f t="shared" si="11"/>
        <v>4.3979913695421056</v>
      </c>
      <c r="CD45" s="15">
        <f t="shared" si="18"/>
        <v>4.2881646284345916</v>
      </c>
      <c r="CE45" s="15">
        <f t="shared" si="18"/>
        <v>4.3655879571583522</v>
      </c>
      <c r="CF45" s="15">
        <f t="shared" si="18"/>
        <v>4.1945767557394742</v>
      </c>
      <c r="CG45" s="15">
        <f t="shared" si="18"/>
        <v>3.9841628365745838</v>
      </c>
      <c r="CH45" s="15">
        <f t="shared" si="18"/>
        <v>3.7253892959396877</v>
      </c>
      <c r="CI45" s="15"/>
      <c r="CJ45" s="15"/>
      <c r="CK45" s="15"/>
      <c r="CL45" s="15"/>
      <c r="CM45" s="15"/>
      <c r="CN45" s="15"/>
      <c r="CO45" s="15"/>
      <c r="CP45" s="15"/>
      <c r="CQ45" s="15"/>
      <c r="CR45" s="15"/>
      <c r="CS45" s="15"/>
      <c r="CT45" s="20">
        <f t="shared" si="6"/>
        <v>166.99095981135352</v>
      </c>
      <c r="CU45" s="15"/>
      <c r="CV45" s="49">
        <f>賃金!R66*$B$3/100</f>
        <v>10.711225356105379</v>
      </c>
      <c r="CW45" s="15">
        <f t="shared" si="19"/>
        <v>10.755199507973936</v>
      </c>
      <c r="CX45" s="15">
        <f t="shared" si="19"/>
        <v>10.740888056971729</v>
      </c>
      <c r="CY45" s="15">
        <f t="shared" si="19"/>
        <v>10.672190374142337</v>
      </c>
      <c r="CZ45" s="15">
        <f t="shared" si="19"/>
        <v>10.553771053688893</v>
      </c>
      <c r="DA45" s="15">
        <f t="shared" si="19"/>
        <v>10.622999794598373</v>
      </c>
      <c r="DB45" s="15">
        <f t="shared" si="19"/>
        <v>10.417021272641943</v>
      </c>
      <c r="DC45" s="15">
        <f t="shared" si="17"/>
        <v>10.17783942701076</v>
      </c>
      <c r="DD45" s="15">
        <f t="shared" si="17"/>
        <v>9.9119808924601127</v>
      </c>
      <c r="DE45" s="15">
        <f t="shared" si="17"/>
        <v>9.626068919929553</v>
      </c>
      <c r="DF45" s="15">
        <f t="shared" si="17"/>
        <v>9.1211533510284877</v>
      </c>
      <c r="DG45" s="15">
        <f t="shared" si="17"/>
        <v>8.8214582472470084</v>
      </c>
      <c r="DH45" s="15">
        <f t="shared" si="17"/>
        <v>8.5208092545969105</v>
      </c>
      <c r="DI45" s="15">
        <f t="shared" si="12"/>
        <v>8.2247204412648607</v>
      </c>
      <c r="DJ45" s="15">
        <f t="shared" si="12"/>
        <v>7.9381297755539801</v>
      </c>
      <c r="DK45" s="15">
        <f t="shared" si="12"/>
        <v>7.5639552570178186</v>
      </c>
      <c r="DL45" s="15">
        <f t="shared" si="12"/>
        <v>7.3115800562194462</v>
      </c>
      <c r="DM45" s="15">
        <f t="shared" si="12"/>
        <v>7.0784612198235344</v>
      </c>
      <c r="DN45" s="15">
        <f t="shared" si="12"/>
        <v>6.8658740615240363</v>
      </c>
      <c r="DO45" s="15">
        <f t="shared" si="12"/>
        <v>6.6738636853340756</v>
      </c>
      <c r="DP45" s="15">
        <f t="shared" si="12"/>
        <v>6.7193139396373995</v>
      </c>
      <c r="DQ45" s="15">
        <f t="shared" si="12"/>
        <v>6.5577637366558914</v>
      </c>
      <c r="DR45" s="15">
        <f t="shared" si="12"/>
        <v>6.4086239340218363</v>
      </c>
      <c r="DS45" s="15">
        <f t="shared" si="12"/>
        <v>6.2654872816966876</v>
      </c>
      <c r="DT45" s="15">
        <f t="shared" si="12"/>
        <v>6.1199910957388104</v>
      </c>
      <c r="DU45" s="15">
        <f t="shared" si="12"/>
        <v>6.3296621073758077</v>
      </c>
      <c r="DV45" s="15">
        <f t="shared" si="12"/>
        <v>6.1345076192187831</v>
      </c>
      <c r="DW45" s="15">
        <f t="shared" si="12"/>
        <v>5.8963022667124134</v>
      </c>
      <c r="DX45" s="15">
        <f t="shared" si="12"/>
        <v>5.5964103567685832</v>
      </c>
      <c r="DY45" s="15">
        <f t="shared" si="21"/>
        <v>5.2133939149380204</v>
      </c>
      <c r="DZ45" s="15">
        <f t="shared" si="21"/>
        <v>4.5269223022538885</v>
      </c>
      <c r="EA45" s="15">
        <f t="shared" si="21"/>
        <v>3.9273593271600542</v>
      </c>
      <c r="EB45" s="15"/>
      <c r="EC45" s="15"/>
      <c r="ED45" s="15"/>
      <c r="EE45" s="15"/>
      <c r="EF45" s="15"/>
      <c r="EN45" s="20">
        <f t="shared" si="8"/>
        <v>241.29370253120601</v>
      </c>
      <c r="EO45" s="29">
        <f t="shared" si="3"/>
        <v>18692.059546132416</v>
      </c>
      <c r="EQ45" s="13">
        <f t="shared" si="9"/>
        <v>-5616.3702649999996</v>
      </c>
      <c r="ER45" s="20">
        <f t="shared" si="4"/>
        <v>13075.689281132416</v>
      </c>
      <c r="ES45" s="13">
        <f t="shared" si="0"/>
        <v>1059.8102821685243</v>
      </c>
    </row>
    <row r="46" spans="1:149">
      <c r="A46" s="18">
        <v>2058</v>
      </c>
      <c r="C46" s="13">
        <v>55</v>
      </c>
      <c r="D46" s="49">
        <f>賃金!P67*$B$3/100</f>
        <v>4.9873594951507387</v>
      </c>
      <c r="E46" s="15">
        <f t="shared" si="14"/>
        <v>5.3594659874415473</v>
      </c>
      <c r="F46" s="15">
        <f t="shared" si="14"/>
        <v>5.393110812031523</v>
      </c>
      <c r="G46" s="15">
        <f t="shared" si="14"/>
        <v>5.4089244441858577</v>
      </c>
      <c r="H46" s="15">
        <f t="shared" si="14"/>
        <v>5.4085552853062859</v>
      </c>
      <c r="I46" s="15">
        <f t="shared" si="14"/>
        <v>5.3936112940271093</v>
      </c>
      <c r="J46" s="15">
        <f t="shared" si="14"/>
        <v>5.4854933888591599</v>
      </c>
      <c r="K46" s="15">
        <f t="shared" si="14"/>
        <v>5.4451569486237021</v>
      </c>
      <c r="L46" s="15">
        <f t="shared" si="13"/>
        <v>5.3945552689561609</v>
      </c>
      <c r="M46" s="15">
        <f t="shared" si="13"/>
        <v>5.3351184109991072</v>
      </c>
      <c r="N46" s="15">
        <f t="shared" si="13"/>
        <v>5.2682108768645071</v>
      </c>
      <c r="O46" s="15">
        <f t="shared" si="13"/>
        <v>5.1617689898874746</v>
      </c>
      <c r="P46" s="15">
        <f t="shared" si="13"/>
        <v>5.084228265213639</v>
      </c>
      <c r="Q46" s="15">
        <f t="shared" si="13"/>
        <v>5.0028931118898878</v>
      </c>
      <c r="R46" s="15">
        <f t="shared" si="13"/>
        <v>4.918810603220436</v>
      </c>
      <c r="S46" s="15">
        <f t="shared" si="13"/>
        <v>4.8329386169002131</v>
      </c>
      <c r="T46" s="15">
        <f t="shared" si="13"/>
        <v>4.6834125507067315</v>
      </c>
      <c r="U46" s="15">
        <f t="shared" si="10"/>
        <v>4.5976037047241398</v>
      </c>
      <c r="V46" s="15">
        <f t="shared" si="10"/>
        <v>4.5122891056357979</v>
      </c>
      <c r="W46" s="15">
        <f t="shared" si="10"/>
        <v>4.4280144250456042</v>
      </c>
      <c r="X46" s="15">
        <f t="shared" si="10"/>
        <v>4.3452135782530936</v>
      </c>
      <c r="Y46" s="15">
        <f t="shared" si="10"/>
        <v>4.2624055718904232</v>
      </c>
      <c r="Z46" s="15">
        <f t="shared" si="10"/>
        <v>4.1834167009801009</v>
      </c>
      <c r="AA46" s="15">
        <f t="shared" si="10"/>
        <v>4.1064845250352002</v>
      </c>
      <c r="AB46" s="15">
        <f t="shared" si="10"/>
        <v>4.031548480551856</v>
      </c>
      <c r="AC46" s="15">
        <f t="shared" si="10"/>
        <v>3.9584125652969919</v>
      </c>
      <c r="AD46" s="15">
        <f t="shared" si="10"/>
        <v>4.1266476401024628</v>
      </c>
      <c r="AE46" s="15">
        <f t="shared" si="10"/>
        <v>4.0515952411261464</v>
      </c>
      <c r="AF46" s="15">
        <f t="shared" si="10"/>
        <v>3.9769166021219395</v>
      </c>
      <c r="AG46" s="15">
        <f t="shared" si="10"/>
        <v>3.9017780397580206</v>
      </c>
      <c r="AH46" s="15">
        <f t="shared" si="10"/>
        <v>3.8251768778358377</v>
      </c>
      <c r="AI46" s="15">
        <f t="shared" si="10"/>
        <v>4.1192231307511946</v>
      </c>
      <c r="AJ46" s="15">
        <f t="shared" si="10"/>
        <v>4.0276930598885174</v>
      </c>
      <c r="AK46" s="15">
        <f t="shared" si="20"/>
        <v>3.930076448877025</v>
      </c>
      <c r="AL46" s="15">
        <f t="shared" si="20"/>
        <v>3.824471961173133</v>
      </c>
      <c r="AM46" s="15">
        <f t="shared" si="20"/>
        <v>3.708764722152424</v>
      </c>
      <c r="AN46" s="15">
        <f t="shared" si="20"/>
        <v>3.1394351669941063</v>
      </c>
      <c r="AO46" s="15"/>
      <c r="AP46" s="15"/>
      <c r="AQ46" s="15"/>
      <c r="AR46" s="15"/>
      <c r="AS46" s="15"/>
      <c r="AT46" s="15"/>
      <c r="AU46" s="15"/>
      <c r="AV46" s="15"/>
      <c r="AW46" s="15"/>
      <c r="AX46" s="15"/>
      <c r="AY46" s="20">
        <f t="shared" si="2"/>
        <v>82.316711201653703</v>
      </c>
      <c r="AZ46" s="15"/>
      <c r="BA46" s="49">
        <f>賃金!Q67*$B$3/100</f>
        <v>5.449616986244191</v>
      </c>
      <c r="BB46" s="15">
        <f t="shared" si="16"/>
        <v>5.9807676668064254</v>
      </c>
      <c r="BC46" s="15">
        <f t="shared" si="16"/>
        <v>6.0156433826144893</v>
      </c>
      <c r="BD46" s="15">
        <f t="shared" si="16"/>
        <v>6.0284616375997588</v>
      </c>
      <c r="BE46" s="15">
        <f t="shared" si="16"/>
        <v>6.0207012353652036</v>
      </c>
      <c r="BF46" s="15">
        <f t="shared" si="16"/>
        <v>5.9940337296892174</v>
      </c>
      <c r="BG46" s="15">
        <f t="shared" si="16"/>
        <v>6.0831843702625532</v>
      </c>
      <c r="BH46" s="15">
        <f t="shared" si="15"/>
        <v>6.0230006519576236</v>
      </c>
      <c r="BI46" s="15">
        <f t="shared" si="15"/>
        <v>5.9494430788246122</v>
      </c>
      <c r="BJ46" s="15">
        <f t="shared" si="15"/>
        <v>5.864655292602146</v>
      </c>
      <c r="BK46" s="15">
        <f t="shared" si="15"/>
        <v>5.770801257404786</v>
      </c>
      <c r="BL46" s="15">
        <f t="shared" si="15"/>
        <v>5.6767282257685645</v>
      </c>
      <c r="BM46" s="15">
        <f t="shared" si="15"/>
        <v>5.5710134024603031</v>
      </c>
      <c r="BN46" s="15">
        <f t="shared" si="11"/>
        <v>5.4624893765517619</v>
      </c>
      <c r="BO46" s="15">
        <f t="shared" si="11"/>
        <v>5.3530501710555152</v>
      </c>
      <c r="BP46" s="15">
        <f t="shared" si="11"/>
        <v>5.2444332138449674</v>
      </c>
      <c r="BQ46" s="15">
        <f t="shared" si="11"/>
        <v>5.070273950359045</v>
      </c>
      <c r="BR46" s="15">
        <f t="shared" si="11"/>
        <v>4.9690660055180293</v>
      </c>
      <c r="BS46" s="15">
        <f t="shared" si="11"/>
        <v>4.8725364771481008</v>
      </c>
      <c r="BT46" s="15">
        <f t="shared" si="11"/>
        <v>4.7814325222848666</v>
      </c>
      <c r="BU46" s="15">
        <f t="shared" si="11"/>
        <v>4.6961721695669691</v>
      </c>
      <c r="BV46" s="15">
        <f t="shared" si="11"/>
        <v>4.7186538535138718</v>
      </c>
      <c r="BW46" s="15">
        <f t="shared" si="11"/>
        <v>4.6432154596687996</v>
      </c>
      <c r="BX46" s="15">
        <f t="shared" si="11"/>
        <v>4.5726560832771774</v>
      </c>
      <c r="BY46" s="15">
        <f t="shared" si="11"/>
        <v>4.5057005101001044</v>
      </c>
      <c r="BZ46" s="15">
        <f t="shared" si="11"/>
        <v>4.4405586825121794</v>
      </c>
      <c r="CA46" s="15">
        <f t="shared" si="11"/>
        <v>4.6449278258879101</v>
      </c>
      <c r="CB46" s="15">
        <f t="shared" si="11"/>
        <v>4.5715389480341138</v>
      </c>
      <c r="CC46" s="15">
        <f t="shared" si="11"/>
        <v>4.4907154540920677</v>
      </c>
      <c r="CD46" s="15">
        <f t="shared" si="18"/>
        <v>4.3979913695421056</v>
      </c>
      <c r="CE46" s="15">
        <f t="shared" si="18"/>
        <v>4.2881646284345916</v>
      </c>
      <c r="CF46" s="15">
        <f t="shared" si="18"/>
        <v>4.3655879571583522</v>
      </c>
      <c r="CG46" s="15">
        <f t="shared" si="18"/>
        <v>4.1945767557394742</v>
      </c>
      <c r="CH46" s="15">
        <f t="shared" si="18"/>
        <v>3.9841628365745838</v>
      </c>
      <c r="CI46" s="15">
        <f t="shared" si="18"/>
        <v>3.7253892959396877</v>
      </c>
      <c r="CJ46" s="15"/>
      <c r="CK46" s="15"/>
      <c r="CL46" s="15"/>
      <c r="CM46" s="15"/>
      <c r="CN46" s="15"/>
      <c r="CO46" s="15"/>
      <c r="CP46" s="15"/>
      <c r="CQ46" s="15"/>
      <c r="CR46" s="15"/>
      <c r="CS46" s="15"/>
      <c r="CT46" s="20">
        <f t="shared" si="6"/>
        <v>172.97172747815995</v>
      </c>
      <c r="CU46" s="15"/>
      <c r="CV46" s="49">
        <f>賃金!R67*$B$3/100</f>
        <v>10.217888539148644</v>
      </c>
      <c r="CW46" s="15">
        <f t="shared" si="19"/>
        <v>10.711225356105379</v>
      </c>
      <c r="CX46" s="15">
        <f t="shared" si="19"/>
        <v>10.755199507973936</v>
      </c>
      <c r="CY46" s="15">
        <f t="shared" si="19"/>
        <v>10.740888056971729</v>
      </c>
      <c r="CZ46" s="15">
        <f t="shared" si="19"/>
        <v>10.672190374142337</v>
      </c>
      <c r="DA46" s="15">
        <f t="shared" si="19"/>
        <v>10.553771053688893</v>
      </c>
      <c r="DB46" s="15">
        <f t="shared" si="19"/>
        <v>10.622999794598373</v>
      </c>
      <c r="DC46" s="15">
        <f t="shared" si="17"/>
        <v>10.417021272641943</v>
      </c>
      <c r="DD46" s="15">
        <f t="shared" si="17"/>
        <v>10.17783942701076</v>
      </c>
      <c r="DE46" s="15">
        <f t="shared" si="17"/>
        <v>9.9119808924601127</v>
      </c>
      <c r="DF46" s="15">
        <f t="shared" si="17"/>
        <v>9.626068919929553</v>
      </c>
      <c r="DG46" s="15">
        <f t="shared" si="17"/>
        <v>9.1211533510284877</v>
      </c>
      <c r="DH46" s="15">
        <f t="shared" si="17"/>
        <v>8.8214582472470084</v>
      </c>
      <c r="DI46" s="15">
        <f t="shared" si="12"/>
        <v>8.5208092545969105</v>
      </c>
      <c r="DJ46" s="15">
        <f t="shared" si="12"/>
        <v>8.2247204412648607</v>
      </c>
      <c r="DK46" s="15">
        <f t="shared" si="12"/>
        <v>7.9381297755539801</v>
      </c>
      <c r="DL46" s="15">
        <f t="shared" si="12"/>
        <v>7.5639552570178186</v>
      </c>
      <c r="DM46" s="15">
        <f t="shared" si="12"/>
        <v>7.3115800562194462</v>
      </c>
      <c r="DN46" s="15">
        <f t="shared" si="12"/>
        <v>7.0784612198235344</v>
      </c>
      <c r="DO46" s="15">
        <f t="shared" si="12"/>
        <v>6.8658740615240363</v>
      </c>
      <c r="DP46" s="15">
        <f t="shared" si="12"/>
        <v>6.6738636853340756</v>
      </c>
      <c r="DQ46" s="15">
        <f t="shared" si="12"/>
        <v>6.7193139396373995</v>
      </c>
      <c r="DR46" s="15">
        <f t="shared" si="12"/>
        <v>6.5577637366558914</v>
      </c>
      <c r="DS46" s="15">
        <f t="shared" si="12"/>
        <v>6.4086239340218363</v>
      </c>
      <c r="DT46" s="15">
        <f t="shared" si="12"/>
        <v>6.2654872816966876</v>
      </c>
      <c r="DU46" s="15">
        <f t="shared" si="12"/>
        <v>6.1199910957388104</v>
      </c>
      <c r="DV46" s="15">
        <f t="shared" si="12"/>
        <v>6.3296621073758077</v>
      </c>
      <c r="DW46" s="15">
        <f t="shared" si="12"/>
        <v>6.1345076192187831</v>
      </c>
      <c r="DX46" s="15">
        <f t="shared" si="12"/>
        <v>5.8963022667124134</v>
      </c>
      <c r="DY46" s="15">
        <f t="shared" si="21"/>
        <v>5.5964103567685832</v>
      </c>
      <c r="DZ46" s="15">
        <f t="shared" si="21"/>
        <v>5.2133939149380204</v>
      </c>
      <c r="EA46" s="15">
        <f t="shared" si="21"/>
        <v>4.5269223022538885</v>
      </c>
      <c r="EB46" s="15">
        <f t="shared" si="21"/>
        <v>3.9273593271600542</v>
      </c>
      <c r="EC46" s="15"/>
      <c r="ED46" s="15"/>
      <c r="EE46" s="15"/>
      <c r="EF46" s="15"/>
      <c r="EN46" s="20">
        <f t="shared" si="8"/>
        <v>252.00492788731137</v>
      </c>
      <c r="EO46" s="29">
        <f t="shared" si="3"/>
        <v>19478.786458306233</v>
      </c>
      <c r="EQ46" s="13">
        <f t="shared" si="9"/>
        <v>-5616.3702649999996</v>
      </c>
      <c r="ER46" s="20">
        <f t="shared" si="4"/>
        <v>13862.416193306233</v>
      </c>
      <c r="ES46" s="13">
        <f t="shared" si="0"/>
        <v>1047.8288371758301</v>
      </c>
    </row>
    <row r="47" spans="1:149">
      <c r="A47" s="18">
        <v>2059</v>
      </c>
      <c r="C47" s="13">
        <v>56</v>
      </c>
      <c r="D47" s="49">
        <f>賃金!P68*$B$3/100</f>
        <v>4.9174403876608688</v>
      </c>
      <c r="E47" s="15">
        <f t="shared" si="14"/>
        <v>4.9873594951507387</v>
      </c>
      <c r="F47" s="15">
        <f t="shared" si="14"/>
        <v>5.3594659874415473</v>
      </c>
      <c r="G47" s="15">
        <f t="shared" si="14"/>
        <v>5.393110812031523</v>
      </c>
      <c r="H47" s="15">
        <f t="shared" si="14"/>
        <v>5.4089244441858577</v>
      </c>
      <c r="I47" s="15">
        <f t="shared" si="14"/>
        <v>5.4085552853062859</v>
      </c>
      <c r="J47" s="15">
        <f t="shared" si="14"/>
        <v>5.3936112940271093</v>
      </c>
      <c r="K47" s="15">
        <f t="shared" si="14"/>
        <v>5.4854933888591599</v>
      </c>
      <c r="L47" s="15">
        <f t="shared" si="13"/>
        <v>5.4451569486237021</v>
      </c>
      <c r="M47" s="15">
        <f t="shared" si="13"/>
        <v>5.3945552689561609</v>
      </c>
      <c r="N47" s="15">
        <f t="shared" si="13"/>
        <v>5.3351184109991072</v>
      </c>
      <c r="O47" s="15">
        <f t="shared" si="13"/>
        <v>5.2682108768645071</v>
      </c>
      <c r="P47" s="15">
        <f t="shared" si="13"/>
        <v>5.1617689898874746</v>
      </c>
      <c r="Q47" s="15">
        <f t="shared" si="13"/>
        <v>5.084228265213639</v>
      </c>
      <c r="R47" s="15">
        <f t="shared" si="13"/>
        <v>5.0028931118898878</v>
      </c>
      <c r="S47" s="15">
        <f t="shared" si="13"/>
        <v>4.918810603220436</v>
      </c>
      <c r="T47" s="15">
        <f t="shared" si="13"/>
        <v>4.8329386169002131</v>
      </c>
      <c r="U47" s="15">
        <f t="shared" si="10"/>
        <v>4.6834125507067315</v>
      </c>
      <c r="V47" s="15">
        <f t="shared" si="10"/>
        <v>4.5976037047241398</v>
      </c>
      <c r="W47" s="15">
        <f t="shared" si="10"/>
        <v>4.5122891056357979</v>
      </c>
      <c r="X47" s="15">
        <f t="shared" si="10"/>
        <v>4.4280144250456042</v>
      </c>
      <c r="Y47" s="15">
        <f t="shared" si="10"/>
        <v>4.3452135782530936</v>
      </c>
      <c r="Z47" s="15">
        <f t="shared" si="10"/>
        <v>4.2624055718904232</v>
      </c>
      <c r="AA47" s="15">
        <f t="shared" si="10"/>
        <v>4.1834167009801009</v>
      </c>
      <c r="AB47" s="15">
        <f t="shared" si="10"/>
        <v>4.1064845250352002</v>
      </c>
      <c r="AC47" s="15">
        <f t="shared" si="10"/>
        <v>4.031548480551856</v>
      </c>
      <c r="AD47" s="15">
        <f t="shared" si="10"/>
        <v>3.9584125652969919</v>
      </c>
      <c r="AE47" s="15">
        <f t="shared" si="10"/>
        <v>4.1266476401024628</v>
      </c>
      <c r="AF47" s="15">
        <f t="shared" si="10"/>
        <v>4.0515952411261464</v>
      </c>
      <c r="AG47" s="15">
        <f t="shared" si="10"/>
        <v>3.9769166021219395</v>
      </c>
      <c r="AH47" s="15">
        <f t="shared" si="10"/>
        <v>3.9017780397580206</v>
      </c>
      <c r="AI47" s="15">
        <f t="shared" si="10"/>
        <v>3.8251768778358377</v>
      </c>
      <c r="AJ47" s="15">
        <f t="shared" si="10"/>
        <v>4.1192231307511946</v>
      </c>
      <c r="AK47" s="15">
        <f t="shared" si="20"/>
        <v>4.0276930598885174</v>
      </c>
      <c r="AL47" s="15">
        <f t="shared" si="20"/>
        <v>3.930076448877025</v>
      </c>
      <c r="AM47" s="15">
        <f t="shared" si="20"/>
        <v>3.824471961173133</v>
      </c>
      <c r="AN47" s="15">
        <f t="shared" si="20"/>
        <v>3.708764722152424</v>
      </c>
      <c r="AO47" s="15">
        <f t="shared" si="20"/>
        <v>3.1394351669941063</v>
      </c>
      <c r="AP47" s="15"/>
      <c r="AQ47" s="15"/>
      <c r="AR47" s="15"/>
      <c r="AS47" s="15"/>
      <c r="AT47" s="15"/>
      <c r="AU47" s="15"/>
      <c r="AV47" s="15"/>
      <c r="AW47" s="15"/>
      <c r="AX47" s="15"/>
      <c r="AY47" s="20">
        <f t="shared" si="2"/>
        <v>84.810390949229088</v>
      </c>
      <c r="AZ47" s="15"/>
      <c r="BA47" s="49">
        <f>賃金!Q68*$B$3/100</f>
        <v>5.3737207573448362</v>
      </c>
      <c r="BB47" s="15">
        <f t="shared" si="16"/>
        <v>5.449616986244191</v>
      </c>
      <c r="BC47" s="15">
        <f t="shared" si="16"/>
        <v>5.9807676668064254</v>
      </c>
      <c r="BD47" s="15">
        <f t="shared" si="16"/>
        <v>6.0156433826144893</v>
      </c>
      <c r="BE47" s="15">
        <f t="shared" si="16"/>
        <v>6.0284616375997588</v>
      </c>
      <c r="BF47" s="15">
        <f t="shared" si="16"/>
        <v>6.0207012353652036</v>
      </c>
      <c r="BG47" s="15">
        <f t="shared" si="16"/>
        <v>5.9940337296892174</v>
      </c>
      <c r="BH47" s="15">
        <f t="shared" si="15"/>
        <v>6.0831843702625532</v>
      </c>
      <c r="BI47" s="15">
        <f t="shared" si="15"/>
        <v>6.0230006519576236</v>
      </c>
      <c r="BJ47" s="15">
        <f t="shared" si="15"/>
        <v>5.9494430788246122</v>
      </c>
      <c r="BK47" s="15">
        <f t="shared" si="15"/>
        <v>5.864655292602146</v>
      </c>
      <c r="BL47" s="15">
        <f t="shared" si="15"/>
        <v>5.770801257404786</v>
      </c>
      <c r="BM47" s="15">
        <f t="shared" si="15"/>
        <v>5.6767282257685645</v>
      </c>
      <c r="BN47" s="15">
        <f t="shared" si="11"/>
        <v>5.5710134024603031</v>
      </c>
      <c r="BO47" s="15">
        <f t="shared" si="11"/>
        <v>5.4624893765517619</v>
      </c>
      <c r="BP47" s="15">
        <f t="shared" si="11"/>
        <v>5.3530501710555152</v>
      </c>
      <c r="BQ47" s="15">
        <f t="shared" si="11"/>
        <v>5.2444332138449674</v>
      </c>
      <c r="BR47" s="15">
        <f t="shared" si="11"/>
        <v>5.070273950359045</v>
      </c>
      <c r="BS47" s="15">
        <f t="shared" si="11"/>
        <v>4.9690660055180293</v>
      </c>
      <c r="BT47" s="15">
        <f t="shared" si="11"/>
        <v>4.8725364771481008</v>
      </c>
      <c r="BU47" s="15">
        <f t="shared" si="11"/>
        <v>4.7814325222848666</v>
      </c>
      <c r="BV47" s="15">
        <f t="shared" si="11"/>
        <v>4.6961721695669691</v>
      </c>
      <c r="BW47" s="15">
        <f t="shared" si="11"/>
        <v>4.7186538535138718</v>
      </c>
      <c r="BX47" s="15">
        <f t="shared" si="11"/>
        <v>4.6432154596687996</v>
      </c>
      <c r="BY47" s="15">
        <f t="shared" si="11"/>
        <v>4.5726560832771774</v>
      </c>
      <c r="BZ47" s="15">
        <f t="shared" si="11"/>
        <v>4.5057005101001044</v>
      </c>
      <c r="CA47" s="15">
        <f t="shared" si="11"/>
        <v>4.4405586825121794</v>
      </c>
      <c r="CB47" s="15">
        <f t="shared" si="11"/>
        <v>4.6449278258879101</v>
      </c>
      <c r="CC47" s="15">
        <f t="shared" si="11"/>
        <v>4.5715389480341138</v>
      </c>
      <c r="CD47" s="15">
        <f t="shared" si="18"/>
        <v>4.4907154540920677</v>
      </c>
      <c r="CE47" s="15">
        <f t="shared" si="18"/>
        <v>4.3979913695421056</v>
      </c>
      <c r="CF47" s="15">
        <f t="shared" si="18"/>
        <v>4.2881646284345916</v>
      </c>
      <c r="CG47" s="15">
        <f t="shared" si="18"/>
        <v>4.3655879571583522</v>
      </c>
      <c r="CH47" s="15">
        <f t="shared" si="18"/>
        <v>4.1945767557394742</v>
      </c>
      <c r="CI47" s="15">
        <f t="shared" si="18"/>
        <v>3.9841628365745838</v>
      </c>
      <c r="CJ47" s="15">
        <f t="shared" si="18"/>
        <v>3.7253892959396877</v>
      </c>
      <c r="CK47" s="15"/>
      <c r="CL47" s="15"/>
      <c r="CM47" s="15"/>
      <c r="CN47" s="15"/>
      <c r="CO47" s="15"/>
      <c r="CP47" s="15"/>
      <c r="CQ47" s="15"/>
      <c r="CR47" s="15"/>
      <c r="CS47" s="15"/>
      <c r="CT47" s="20">
        <f t="shared" si="6"/>
        <v>178.42134446440414</v>
      </c>
      <c r="CU47" s="15"/>
      <c r="CV47" s="49">
        <f>賃金!R68*$B$3/100</f>
        <v>10.055542603582213</v>
      </c>
      <c r="CW47" s="15">
        <f t="shared" si="19"/>
        <v>10.217888539148644</v>
      </c>
      <c r="CX47" s="15">
        <f t="shared" si="19"/>
        <v>10.711225356105379</v>
      </c>
      <c r="CY47" s="15">
        <f t="shared" si="19"/>
        <v>10.755199507973936</v>
      </c>
      <c r="CZ47" s="15">
        <f t="shared" si="19"/>
        <v>10.740888056971729</v>
      </c>
      <c r="DA47" s="15">
        <f t="shared" si="19"/>
        <v>10.672190374142337</v>
      </c>
      <c r="DB47" s="15">
        <f t="shared" si="19"/>
        <v>10.553771053688893</v>
      </c>
      <c r="DC47" s="15">
        <f t="shared" si="17"/>
        <v>10.622999794598373</v>
      </c>
      <c r="DD47" s="15">
        <f t="shared" si="17"/>
        <v>10.417021272641943</v>
      </c>
      <c r="DE47" s="15">
        <f t="shared" si="17"/>
        <v>10.17783942701076</v>
      </c>
      <c r="DF47" s="15">
        <f t="shared" si="17"/>
        <v>9.9119808924601127</v>
      </c>
      <c r="DG47" s="15">
        <f t="shared" si="17"/>
        <v>9.626068919929553</v>
      </c>
      <c r="DH47" s="15">
        <f t="shared" si="17"/>
        <v>9.1211533510284877</v>
      </c>
      <c r="DI47" s="15">
        <f t="shared" si="12"/>
        <v>8.8214582472470084</v>
      </c>
      <c r="DJ47" s="15">
        <f t="shared" si="12"/>
        <v>8.5208092545969105</v>
      </c>
      <c r="DK47" s="15">
        <f t="shared" si="12"/>
        <v>8.2247204412648607</v>
      </c>
      <c r="DL47" s="15">
        <f t="shared" si="12"/>
        <v>7.9381297755539801</v>
      </c>
      <c r="DM47" s="15">
        <f t="shared" si="12"/>
        <v>7.5639552570178186</v>
      </c>
      <c r="DN47" s="15">
        <f t="shared" si="12"/>
        <v>7.3115800562194462</v>
      </c>
      <c r="DO47" s="15">
        <f t="shared" si="12"/>
        <v>7.0784612198235344</v>
      </c>
      <c r="DP47" s="15">
        <f t="shared" si="12"/>
        <v>6.8658740615240363</v>
      </c>
      <c r="DQ47" s="15">
        <f t="shared" si="12"/>
        <v>6.6738636853340756</v>
      </c>
      <c r="DR47" s="15">
        <f t="shared" si="12"/>
        <v>6.7193139396373995</v>
      </c>
      <c r="DS47" s="15">
        <f t="shared" si="12"/>
        <v>6.5577637366558914</v>
      </c>
      <c r="DT47" s="15">
        <f t="shared" si="12"/>
        <v>6.4086239340218363</v>
      </c>
      <c r="DU47" s="15">
        <f t="shared" si="12"/>
        <v>6.2654872816966876</v>
      </c>
      <c r="DV47" s="15">
        <f t="shared" si="12"/>
        <v>6.1199910957388104</v>
      </c>
      <c r="DW47" s="15">
        <f t="shared" si="12"/>
        <v>6.3296621073758077</v>
      </c>
      <c r="DX47" s="15">
        <f t="shared" si="12"/>
        <v>6.1345076192187831</v>
      </c>
      <c r="DY47" s="15">
        <f t="shared" si="21"/>
        <v>5.8963022667124134</v>
      </c>
      <c r="DZ47" s="15">
        <f t="shared" si="21"/>
        <v>5.5964103567685832</v>
      </c>
      <c r="EA47" s="15">
        <f t="shared" si="21"/>
        <v>5.2133939149380204</v>
      </c>
      <c r="EB47" s="15">
        <f t="shared" si="21"/>
        <v>4.5269223022538885</v>
      </c>
      <c r="EC47" s="15">
        <f t="shared" si="21"/>
        <v>3.9273593271600542</v>
      </c>
      <c r="ED47" s="15"/>
      <c r="EE47" s="15"/>
      <c r="EF47" s="15"/>
      <c r="EN47" s="20">
        <f t="shared" si="8"/>
        <v>262.22281642645999</v>
      </c>
      <c r="EO47" s="29">
        <f t="shared" si="3"/>
        <v>20225.307900201056</v>
      </c>
      <c r="EQ47" s="13">
        <f t="shared" si="9"/>
        <v>-5616.3702649999996</v>
      </c>
      <c r="ER47" s="20">
        <f t="shared" si="4"/>
        <v>14608.937635201057</v>
      </c>
      <c r="ES47" s="13">
        <f t="shared" si="0"/>
        <v>1029.8119425979901</v>
      </c>
    </row>
    <row r="48" spans="1:149">
      <c r="A48" s="18">
        <v>2060</v>
      </c>
      <c r="C48" s="13">
        <v>57</v>
      </c>
      <c r="D48" s="49">
        <f>賃金!P69*$B$3/100</f>
        <v>4.8259303551241111</v>
      </c>
      <c r="E48" s="15">
        <f t="shared" si="14"/>
        <v>4.9174403876608688</v>
      </c>
      <c r="F48" s="15">
        <f t="shared" si="14"/>
        <v>4.9873594951507387</v>
      </c>
      <c r="G48" s="15">
        <f t="shared" si="14"/>
        <v>5.3594659874415473</v>
      </c>
      <c r="H48" s="15">
        <f t="shared" si="14"/>
        <v>5.393110812031523</v>
      </c>
      <c r="I48" s="15">
        <f t="shared" si="14"/>
        <v>5.4089244441858577</v>
      </c>
      <c r="J48" s="15">
        <f t="shared" si="14"/>
        <v>5.4085552853062859</v>
      </c>
      <c r="K48" s="15">
        <f t="shared" si="14"/>
        <v>5.3936112940271093</v>
      </c>
      <c r="L48" s="15">
        <f t="shared" si="13"/>
        <v>5.4854933888591599</v>
      </c>
      <c r="M48" s="15">
        <f t="shared" si="13"/>
        <v>5.4451569486237021</v>
      </c>
      <c r="N48" s="15">
        <f t="shared" si="13"/>
        <v>5.3945552689561609</v>
      </c>
      <c r="O48" s="15">
        <f t="shared" si="13"/>
        <v>5.3351184109991072</v>
      </c>
      <c r="P48" s="15">
        <f t="shared" si="13"/>
        <v>5.2682108768645071</v>
      </c>
      <c r="Q48" s="15">
        <f t="shared" si="13"/>
        <v>5.1617689898874746</v>
      </c>
      <c r="R48" s="15">
        <f t="shared" si="13"/>
        <v>5.084228265213639</v>
      </c>
      <c r="S48" s="15">
        <f t="shared" si="13"/>
        <v>5.0028931118898878</v>
      </c>
      <c r="T48" s="15">
        <f t="shared" si="13"/>
        <v>4.918810603220436</v>
      </c>
      <c r="U48" s="15">
        <f t="shared" si="10"/>
        <v>4.8329386169002131</v>
      </c>
      <c r="V48" s="15">
        <f t="shared" si="10"/>
        <v>4.6834125507067315</v>
      </c>
      <c r="W48" s="15">
        <f t="shared" si="10"/>
        <v>4.5976037047241398</v>
      </c>
      <c r="X48" s="15">
        <f t="shared" si="10"/>
        <v>4.5122891056357979</v>
      </c>
      <c r="Y48" s="15">
        <f t="shared" si="10"/>
        <v>4.4280144250456042</v>
      </c>
      <c r="Z48" s="15">
        <f t="shared" si="10"/>
        <v>4.3452135782530936</v>
      </c>
      <c r="AA48" s="15">
        <f t="shared" si="10"/>
        <v>4.2624055718904232</v>
      </c>
      <c r="AB48" s="15">
        <f t="shared" si="10"/>
        <v>4.1834167009801009</v>
      </c>
      <c r="AC48" s="15">
        <f t="shared" si="10"/>
        <v>4.1064845250352002</v>
      </c>
      <c r="AD48" s="15">
        <f t="shared" si="10"/>
        <v>4.031548480551856</v>
      </c>
      <c r="AE48" s="15">
        <f t="shared" si="10"/>
        <v>3.9584125652969919</v>
      </c>
      <c r="AF48" s="15">
        <f t="shared" si="10"/>
        <v>4.1266476401024628</v>
      </c>
      <c r="AG48" s="15">
        <f t="shared" si="10"/>
        <v>4.0515952411261464</v>
      </c>
      <c r="AH48" s="15">
        <f t="shared" si="10"/>
        <v>3.9769166021219395</v>
      </c>
      <c r="AI48" s="15">
        <f t="shared" si="10"/>
        <v>3.9017780397580206</v>
      </c>
      <c r="AJ48" s="15">
        <f t="shared" si="10"/>
        <v>3.8251768778358377</v>
      </c>
      <c r="AK48" s="15">
        <f t="shared" si="20"/>
        <v>4.1192231307511946</v>
      </c>
      <c r="AL48" s="15">
        <f t="shared" si="20"/>
        <v>4.0276930598885174</v>
      </c>
      <c r="AM48" s="15">
        <f t="shared" si="20"/>
        <v>3.930076448877025</v>
      </c>
      <c r="AN48" s="15">
        <f t="shared" si="20"/>
        <v>3.824471961173133</v>
      </c>
      <c r="AO48" s="15">
        <f t="shared" si="20"/>
        <v>3.708764722152424</v>
      </c>
      <c r="AP48" s="15">
        <f t="shared" si="20"/>
        <v>3.1394351669941063</v>
      </c>
      <c r="AQ48" s="15"/>
      <c r="AR48" s="15"/>
      <c r="AS48" s="15"/>
      <c r="AT48" s="15"/>
      <c r="AU48" s="15"/>
      <c r="AV48" s="15"/>
      <c r="AW48" s="15"/>
      <c r="AX48" s="15"/>
      <c r="AY48" s="20">
        <f t="shared" si="2"/>
        <v>87.269111143059519</v>
      </c>
      <c r="AZ48" s="15"/>
      <c r="BA48" s="49">
        <f>賃金!Q69*$B$3/100</f>
        <v>5.2748286844031353</v>
      </c>
      <c r="BB48" s="15">
        <f t="shared" si="16"/>
        <v>5.3737207573448362</v>
      </c>
      <c r="BC48" s="15">
        <f t="shared" si="16"/>
        <v>5.449616986244191</v>
      </c>
      <c r="BD48" s="15">
        <f t="shared" si="16"/>
        <v>5.9807676668064254</v>
      </c>
      <c r="BE48" s="15">
        <f t="shared" si="16"/>
        <v>6.0156433826144893</v>
      </c>
      <c r="BF48" s="15">
        <f t="shared" si="16"/>
        <v>6.0284616375997588</v>
      </c>
      <c r="BG48" s="15">
        <f t="shared" si="16"/>
        <v>6.0207012353652036</v>
      </c>
      <c r="BH48" s="15">
        <f t="shared" si="15"/>
        <v>5.9940337296892174</v>
      </c>
      <c r="BI48" s="15">
        <f t="shared" si="15"/>
        <v>6.0831843702625532</v>
      </c>
      <c r="BJ48" s="15">
        <f t="shared" si="15"/>
        <v>6.0230006519576236</v>
      </c>
      <c r="BK48" s="15">
        <f t="shared" si="15"/>
        <v>5.9494430788246122</v>
      </c>
      <c r="BL48" s="15">
        <f t="shared" si="15"/>
        <v>5.864655292602146</v>
      </c>
      <c r="BM48" s="15">
        <f t="shared" si="15"/>
        <v>5.770801257404786</v>
      </c>
      <c r="BN48" s="15">
        <f t="shared" si="11"/>
        <v>5.6767282257685645</v>
      </c>
      <c r="BO48" s="15">
        <f t="shared" si="11"/>
        <v>5.5710134024603031</v>
      </c>
      <c r="BP48" s="15">
        <f t="shared" si="11"/>
        <v>5.4624893765517619</v>
      </c>
      <c r="BQ48" s="15">
        <f t="shared" si="11"/>
        <v>5.3530501710555152</v>
      </c>
      <c r="BR48" s="15">
        <f t="shared" si="11"/>
        <v>5.2444332138449674</v>
      </c>
      <c r="BS48" s="15">
        <f t="shared" si="11"/>
        <v>5.070273950359045</v>
      </c>
      <c r="BT48" s="15">
        <f t="shared" si="11"/>
        <v>4.9690660055180293</v>
      </c>
      <c r="BU48" s="15">
        <f t="shared" si="11"/>
        <v>4.8725364771481008</v>
      </c>
      <c r="BV48" s="15">
        <f t="shared" si="11"/>
        <v>4.7814325222848666</v>
      </c>
      <c r="BW48" s="15">
        <f t="shared" si="11"/>
        <v>4.6961721695669691</v>
      </c>
      <c r="BX48" s="15">
        <f t="shared" si="11"/>
        <v>4.7186538535138718</v>
      </c>
      <c r="BY48" s="15">
        <f t="shared" si="11"/>
        <v>4.6432154596687996</v>
      </c>
      <c r="BZ48" s="15">
        <f t="shared" si="11"/>
        <v>4.5726560832771774</v>
      </c>
      <c r="CA48" s="15">
        <f t="shared" si="11"/>
        <v>4.5057005101001044</v>
      </c>
      <c r="CB48" s="15">
        <f t="shared" si="11"/>
        <v>4.4405586825121794</v>
      </c>
      <c r="CC48" s="15">
        <f t="shared" si="11"/>
        <v>4.6449278258879101</v>
      </c>
      <c r="CD48" s="15">
        <f t="shared" si="18"/>
        <v>4.5715389480341138</v>
      </c>
      <c r="CE48" s="15">
        <f t="shared" si="18"/>
        <v>4.4907154540920677</v>
      </c>
      <c r="CF48" s="15">
        <f t="shared" si="18"/>
        <v>4.3979913695421056</v>
      </c>
      <c r="CG48" s="15">
        <f t="shared" si="18"/>
        <v>4.2881646284345916</v>
      </c>
      <c r="CH48" s="15">
        <f t="shared" si="18"/>
        <v>4.3655879571583522</v>
      </c>
      <c r="CI48" s="15">
        <f t="shared" si="18"/>
        <v>4.1945767557394742</v>
      </c>
      <c r="CJ48" s="15">
        <f t="shared" si="18"/>
        <v>3.9841628365745838</v>
      </c>
      <c r="CK48" s="15">
        <f t="shared" si="18"/>
        <v>3.7253892959396877</v>
      </c>
      <c r="CL48" s="15"/>
      <c r="CM48" s="15"/>
      <c r="CN48" s="15"/>
      <c r="CO48" s="15"/>
      <c r="CP48" s="15"/>
      <c r="CQ48" s="15"/>
      <c r="CR48" s="15"/>
      <c r="CS48" s="15"/>
      <c r="CT48" s="20">
        <f t="shared" si="6"/>
        <v>183.79506522174896</v>
      </c>
      <c r="CU48" s="15"/>
      <c r="CV48" s="49">
        <f>賃金!R69*$B$3/100</f>
        <v>9.8314893791290086</v>
      </c>
      <c r="CW48" s="15">
        <f t="shared" si="19"/>
        <v>10.055542603582213</v>
      </c>
      <c r="CX48" s="15">
        <f t="shared" si="19"/>
        <v>10.217888539148644</v>
      </c>
      <c r="CY48" s="15">
        <f t="shared" si="19"/>
        <v>10.711225356105379</v>
      </c>
      <c r="CZ48" s="15">
        <f t="shared" si="19"/>
        <v>10.755199507973936</v>
      </c>
      <c r="DA48" s="15">
        <f t="shared" si="19"/>
        <v>10.740888056971729</v>
      </c>
      <c r="DB48" s="15">
        <f t="shared" si="19"/>
        <v>10.672190374142337</v>
      </c>
      <c r="DC48" s="15">
        <f t="shared" si="17"/>
        <v>10.553771053688893</v>
      </c>
      <c r="DD48" s="15">
        <f t="shared" si="17"/>
        <v>10.622999794598373</v>
      </c>
      <c r="DE48" s="15">
        <f t="shared" si="17"/>
        <v>10.417021272641943</v>
      </c>
      <c r="DF48" s="15">
        <f t="shared" si="17"/>
        <v>10.17783942701076</v>
      </c>
      <c r="DG48" s="15">
        <f t="shared" si="17"/>
        <v>9.9119808924601127</v>
      </c>
      <c r="DH48" s="15">
        <f t="shared" si="17"/>
        <v>9.626068919929553</v>
      </c>
      <c r="DI48" s="15">
        <f t="shared" si="12"/>
        <v>9.1211533510284877</v>
      </c>
      <c r="DJ48" s="15">
        <f t="shared" si="12"/>
        <v>8.8214582472470084</v>
      </c>
      <c r="DK48" s="15">
        <f t="shared" si="12"/>
        <v>8.5208092545969105</v>
      </c>
      <c r="DL48" s="15">
        <f t="shared" si="12"/>
        <v>8.2247204412648607</v>
      </c>
      <c r="DM48" s="15">
        <f t="shared" si="12"/>
        <v>7.9381297755539801</v>
      </c>
      <c r="DN48" s="15">
        <f t="shared" si="12"/>
        <v>7.5639552570178186</v>
      </c>
      <c r="DO48" s="15">
        <f t="shared" si="12"/>
        <v>7.3115800562194462</v>
      </c>
      <c r="DP48" s="15">
        <f t="shared" si="12"/>
        <v>7.0784612198235344</v>
      </c>
      <c r="DQ48" s="15">
        <f t="shared" si="12"/>
        <v>6.8658740615240363</v>
      </c>
      <c r="DR48" s="15">
        <f t="shared" si="12"/>
        <v>6.6738636853340756</v>
      </c>
      <c r="DS48" s="15">
        <f t="shared" si="12"/>
        <v>6.7193139396373995</v>
      </c>
      <c r="DT48" s="15">
        <f t="shared" si="12"/>
        <v>6.5577637366558914</v>
      </c>
      <c r="DU48" s="15">
        <f t="shared" si="12"/>
        <v>6.4086239340218363</v>
      </c>
      <c r="DV48" s="15">
        <f t="shared" si="12"/>
        <v>6.2654872816966876</v>
      </c>
      <c r="DW48" s="15">
        <f t="shared" si="12"/>
        <v>6.1199910957388104</v>
      </c>
      <c r="DX48" s="15">
        <f t="shared" si="12"/>
        <v>6.3296621073758077</v>
      </c>
      <c r="DY48" s="15">
        <f t="shared" si="21"/>
        <v>6.1345076192187831</v>
      </c>
      <c r="DZ48" s="15">
        <f t="shared" si="21"/>
        <v>5.8963022667124134</v>
      </c>
      <c r="EA48" s="15">
        <f t="shared" si="21"/>
        <v>5.5964103567685832</v>
      </c>
      <c r="EB48" s="15">
        <f t="shared" si="21"/>
        <v>5.2133939149380204</v>
      </c>
      <c r="EC48" s="15">
        <f t="shared" si="21"/>
        <v>4.5269223022538885</v>
      </c>
      <c r="ED48" s="15">
        <f t="shared" si="21"/>
        <v>3.9273593271600542</v>
      </c>
      <c r="EE48" s="15"/>
      <c r="EF48" s="15"/>
      <c r="EN48" s="20">
        <f t="shared" si="8"/>
        <v>272.27835903004222</v>
      </c>
      <c r="EO48" s="29">
        <f t="shared" si="3"/>
        <v>20960.218457587485</v>
      </c>
      <c r="EQ48" s="13">
        <f t="shared" si="9"/>
        <v>-5616.3702649999996</v>
      </c>
      <c r="ER48" s="20">
        <f t="shared" si="4"/>
        <v>15343.848192587486</v>
      </c>
      <c r="ES48" s="13">
        <f t="shared" si="0"/>
        <v>1008.6986926901662</v>
      </c>
    </row>
    <row r="49" spans="1:149" ht="15.75">
      <c r="A49" s="18">
        <v>2061</v>
      </c>
      <c r="C49" s="13">
        <v>58</v>
      </c>
      <c r="D49" s="49">
        <f>賃金!P70*$B$3/100</f>
        <v>4.7111725501058359</v>
      </c>
      <c r="E49" s="15">
        <f t="shared" si="14"/>
        <v>4.8259303551241111</v>
      </c>
      <c r="F49" s="15">
        <f t="shared" si="14"/>
        <v>4.9174403876608688</v>
      </c>
      <c r="G49" s="15">
        <f t="shared" si="14"/>
        <v>4.9873594951507387</v>
      </c>
      <c r="H49" s="15">
        <f t="shared" si="14"/>
        <v>5.3594659874415473</v>
      </c>
      <c r="I49" s="15">
        <f t="shared" si="14"/>
        <v>5.393110812031523</v>
      </c>
      <c r="J49" s="15">
        <f t="shared" si="14"/>
        <v>5.4089244441858577</v>
      </c>
      <c r="K49" s="15">
        <f t="shared" si="14"/>
        <v>5.4085552853062859</v>
      </c>
      <c r="L49" s="15">
        <f t="shared" si="13"/>
        <v>5.3936112940271093</v>
      </c>
      <c r="M49" s="15">
        <f t="shared" si="13"/>
        <v>5.4854933888591599</v>
      </c>
      <c r="N49" s="15">
        <f t="shared" si="13"/>
        <v>5.4451569486237021</v>
      </c>
      <c r="O49" s="15">
        <f t="shared" si="13"/>
        <v>5.3945552689561609</v>
      </c>
      <c r="P49" s="15">
        <f t="shared" si="13"/>
        <v>5.3351184109991072</v>
      </c>
      <c r="Q49" s="15">
        <f t="shared" si="13"/>
        <v>5.2682108768645071</v>
      </c>
      <c r="R49" s="15">
        <f t="shared" si="13"/>
        <v>5.1617689898874746</v>
      </c>
      <c r="S49" s="15">
        <f t="shared" si="13"/>
        <v>5.084228265213639</v>
      </c>
      <c r="T49" s="15">
        <f t="shared" si="13"/>
        <v>5.0028931118898878</v>
      </c>
      <c r="U49" s="15">
        <f t="shared" si="10"/>
        <v>4.918810603220436</v>
      </c>
      <c r="V49" s="15">
        <f t="shared" si="10"/>
        <v>4.8329386169002131</v>
      </c>
      <c r="W49" s="15">
        <f t="shared" si="10"/>
        <v>4.6834125507067315</v>
      </c>
      <c r="X49" s="15">
        <f t="shared" si="10"/>
        <v>4.5976037047241398</v>
      </c>
      <c r="Y49" s="15">
        <f t="shared" si="10"/>
        <v>4.5122891056357979</v>
      </c>
      <c r="Z49" s="15">
        <f t="shared" si="10"/>
        <v>4.4280144250456042</v>
      </c>
      <c r="AA49" s="15">
        <f t="shared" si="10"/>
        <v>4.3452135782530936</v>
      </c>
      <c r="AB49" s="15">
        <f t="shared" si="10"/>
        <v>4.2624055718904232</v>
      </c>
      <c r="AC49" s="15">
        <f t="shared" si="10"/>
        <v>4.1834167009801009</v>
      </c>
      <c r="AD49" s="15">
        <f t="shared" si="10"/>
        <v>4.1064845250352002</v>
      </c>
      <c r="AE49" s="15">
        <f t="shared" si="10"/>
        <v>4.031548480551856</v>
      </c>
      <c r="AF49" s="15">
        <f t="shared" si="10"/>
        <v>3.9584125652969919</v>
      </c>
      <c r="AG49" s="15">
        <f t="shared" si="10"/>
        <v>4.1266476401024628</v>
      </c>
      <c r="AH49" s="15">
        <f t="shared" si="10"/>
        <v>4.0515952411261464</v>
      </c>
      <c r="AI49" s="15">
        <f t="shared" si="10"/>
        <v>3.9769166021219395</v>
      </c>
      <c r="AJ49" s="15">
        <f t="shared" si="10"/>
        <v>3.9017780397580206</v>
      </c>
      <c r="AK49" s="15">
        <f t="shared" si="20"/>
        <v>3.8251768778358377</v>
      </c>
      <c r="AL49" s="15">
        <f t="shared" si="20"/>
        <v>4.1192231307511946</v>
      </c>
      <c r="AM49" s="15">
        <f t="shared" si="20"/>
        <v>4.0276930598885174</v>
      </c>
      <c r="AN49" s="15">
        <f t="shared" si="20"/>
        <v>3.930076448877025</v>
      </c>
      <c r="AO49" s="15">
        <f t="shared" si="20"/>
        <v>3.824471961173133</v>
      </c>
      <c r="AP49" s="15">
        <f t="shared" si="20"/>
        <v>3.708764722152424</v>
      </c>
      <c r="AQ49" s="15">
        <f t="shared" si="20"/>
        <v>3.1394351669941063</v>
      </c>
      <c r="AR49" s="15"/>
      <c r="AS49" s="15"/>
      <c r="AT49" s="15"/>
      <c r="AU49" s="15"/>
      <c r="AV49" s="15"/>
      <c r="AW49" s="15"/>
      <c r="AX49" s="15"/>
      <c r="AY49" s="20">
        <f t="shared" si="2"/>
        <v>89.682076320621576</v>
      </c>
      <c r="AZ49" s="15"/>
      <c r="BA49" s="49">
        <f>賃金!Q70*$B$3/100</f>
        <v>5.1526076214153447</v>
      </c>
      <c r="BB49" s="15">
        <f t="shared" si="16"/>
        <v>5.2748286844031353</v>
      </c>
      <c r="BC49" s="15">
        <f t="shared" si="16"/>
        <v>5.3737207573448362</v>
      </c>
      <c r="BD49" s="15">
        <f t="shared" si="16"/>
        <v>5.449616986244191</v>
      </c>
      <c r="BE49" s="15">
        <f t="shared" si="16"/>
        <v>5.9807676668064254</v>
      </c>
      <c r="BF49" s="15">
        <f t="shared" si="16"/>
        <v>6.0156433826144893</v>
      </c>
      <c r="BG49" s="15">
        <f t="shared" si="16"/>
        <v>6.0284616375997588</v>
      </c>
      <c r="BH49" s="15">
        <f t="shared" si="15"/>
        <v>6.0207012353652036</v>
      </c>
      <c r="BI49" s="15">
        <f t="shared" si="15"/>
        <v>5.9940337296892174</v>
      </c>
      <c r="BJ49" s="15">
        <f t="shared" si="15"/>
        <v>6.0831843702625532</v>
      </c>
      <c r="BK49" s="15">
        <f t="shared" si="15"/>
        <v>6.0230006519576236</v>
      </c>
      <c r="BL49" s="15">
        <f t="shared" si="15"/>
        <v>5.9494430788246122</v>
      </c>
      <c r="BM49" s="15">
        <f t="shared" si="15"/>
        <v>5.864655292602146</v>
      </c>
      <c r="BN49" s="15">
        <f t="shared" si="11"/>
        <v>5.770801257404786</v>
      </c>
      <c r="BO49" s="15">
        <f t="shared" si="11"/>
        <v>5.6767282257685645</v>
      </c>
      <c r="BP49" s="15">
        <f t="shared" si="11"/>
        <v>5.5710134024603031</v>
      </c>
      <c r="BQ49" s="15">
        <f t="shared" si="11"/>
        <v>5.4624893765517619</v>
      </c>
      <c r="BR49" s="15">
        <f t="shared" si="11"/>
        <v>5.3530501710555152</v>
      </c>
      <c r="BS49" s="15">
        <f t="shared" ref="BS49:CH56" si="22">BR48</f>
        <v>5.2444332138449674</v>
      </c>
      <c r="BT49" s="15">
        <f t="shared" si="22"/>
        <v>5.070273950359045</v>
      </c>
      <c r="BU49" s="15">
        <f t="shared" si="22"/>
        <v>4.9690660055180293</v>
      </c>
      <c r="BV49" s="15">
        <f t="shared" si="22"/>
        <v>4.8725364771481008</v>
      </c>
      <c r="BW49" s="15">
        <f t="shared" si="22"/>
        <v>4.7814325222848666</v>
      </c>
      <c r="BX49" s="15">
        <f t="shared" si="22"/>
        <v>4.6961721695669691</v>
      </c>
      <c r="BY49" s="15">
        <f t="shared" si="22"/>
        <v>4.7186538535138718</v>
      </c>
      <c r="BZ49" s="15">
        <f t="shared" si="22"/>
        <v>4.6432154596687996</v>
      </c>
      <c r="CA49" s="15">
        <f t="shared" si="22"/>
        <v>4.5726560832771774</v>
      </c>
      <c r="CB49" s="15">
        <f t="shared" si="22"/>
        <v>4.5057005101001044</v>
      </c>
      <c r="CC49" s="15">
        <f t="shared" si="22"/>
        <v>4.4405586825121794</v>
      </c>
      <c r="CD49" s="15">
        <f t="shared" si="22"/>
        <v>4.6449278258879101</v>
      </c>
      <c r="CE49" s="15">
        <f t="shared" si="22"/>
        <v>4.5715389480341138</v>
      </c>
      <c r="CF49" s="15">
        <f t="shared" si="22"/>
        <v>4.4907154540920677</v>
      </c>
      <c r="CG49" s="15">
        <f t="shared" si="22"/>
        <v>4.3979913695421056</v>
      </c>
      <c r="CH49" s="15">
        <f t="shared" si="22"/>
        <v>4.2881646284345916</v>
      </c>
      <c r="CI49" s="15">
        <f t="shared" si="18"/>
        <v>4.3655879571583522</v>
      </c>
      <c r="CJ49" s="15">
        <f t="shared" si="18"/>
        <v>4.1945767557394742</v>
      </c>
      <c r="CK49" s="15">
        <f t="shared" si="18"/>
        <v>3.9841628365745838</v>
      </c>
      <c r="CL49" s="15">
        <f t="shared" si="18"/>
        <v>3.7253892959396877</v>
      </c>
      <c r="CM49" s="15"/>
      <c r="CN49" s="15"/>
      <c r="CO49" s="15"/>
      <c r="CP49" s="15"/>
      <c r="CQ49" s="15"/>
      <c r="CR49" s="15"/>
      <c r="CS49" s="15"/>
      <c r="CT49" s="20">
        <f t="shared" si="6"/>
        <v>189.06989390615212</v>
      </c>
      <c r="CU49" s="15"/>
      <c r="CV49" s="49">
        <f>賃金!R70*$B$3/100</f>
        <v>9.5462134193249177</v>
      </c>
      <c r="CW49" s="15">
        <f t="shared" si="19"/>
        <v>9.8314893791290086</v>
      </c>
      <c r="CX49" s="15">
        <f t="shared" si="19"/>
        <v>10.055542603582213</v>
      </c>
      <c r="CY49" s="15">
        <f t="shared" si="19"/>
        <v>10.217888539148644</v>
      </c>
      <c r="CZ49" s="15">
        <f t="shared" si="19"/>
        <v>10.711225356105379</v>
      </c>
      <c r="DA49" s="15">
        <f t="shared" si="19"/>
        <v>10.755199507973936</v>
      </c>
      <c r="DB49" s="15">
        <f t="shared" si="19"/>
        <v>10.740888056971729</v>
      </c>
      <c r="DC49" s="15">
        <f t="shared" si="17"/>
        <v>10.672190374142337</v>
      </c>
      <c r="DD49" s="15">
        <f t="shared" si="17"/>
        <v>10.553771053688893</v>
      </c>
      <c r="DE49" s="15">
        <f t="shared" si="17"/>
        <v>10.622999794598373</v>
      </c>
      <c r="DF49" s="15">
        <f t="shared" si="17"/>
        <v>10.417021272641943</v>
      </c>
      <c r="DG49" s="15">
        <f t="shared" si="17"/>
        <v>10.17783942701076</v>
      </c>
      <c r="DH49" s="15">
        <f t="shared" si="17"/>
        <v>9.9119808924601127</v>
      </c>
      <c r="DI49" s="15">
        <f t="shared" si="12"/>
        <v>9.626068919929553</v>
      </c>
      <c r="DJ49" s="15">
        <f t="shared" si="12"/>
        <v>9.1211533510284877</v>
      </c>
      <c r="DK49" s="15">
        <f t="shared" si="12"/>
        <v>8.8214582472470084</v>
      </c>
      <c r="DL49" s="15">
        <f t="shared" si="12"/>
        <v>8.5208092545969105</v>
      </c>
      <c r="DM49" s="15">
        <f t="shared" si="12"/>
        <v>8.2247204412648607</v>
      </c>
      <c r="DN49" s="15">
        <f t="shared" si="12"/>
        <v>7.9381297755539801</v>
      </c>
      <c r="DO49" s="15">
        <f t="shared" si="12"/>
        <v>7.5639552570178186</v>
      </c>
      <c r="DP49" s="15">
        <f t="shared" si="12"/>
        <v>7.3115800562194462</v>
      </c>
      <c r="DQ49" s="15">
        <f t="shared" si="12"/>
        <v>7.0784612198235344</v>
      </c>
      <c r="DR49" s="15">
        <f t="shared" si="12"/>
        <v>6.8658740615240363</v>
      </c>
      <c r="DS49" s="15">
        <f t="shared" si="12"/>
        <v>6.6738636853340756</v>
      </c>
      <c r="DT49" s="15">
        <f t="shared" si="12"/>
        <v>6.7193139396373995</v>
      </c>
      <c r="DU49" s="15">
        <f t="shared" si="12"/>
        <v>6.5577637366558914</v>
      </c>
      <c r="DV49" s="15">
        <f t="shared" si="12"/>
        <v>6.4086239340218363</v>
      </c>
      <c r="DW49" s="15">
        <f t="shared" si="12"/>
        <v>6.2654872816966876</v>
      </c>
      <c r="DX49" s="15">
        <f t="shared" si="12"/>
        <v>6.1199910957388104</v>
      </c>
      <c r="DY49" s="15">
        <f t="shared" si="21"/>
        <v>6.3296621073758077</v>
      </c>
      <c r="DZ49" s="15">
        <f t="shared" si="21"/>
        <v>6.1345076192187831</v>
      </c>
      <c r="EA49" s="15">
        <f t="shared" si="21"/>
        <v>5.8963022667124134</v>
      </c>
      <c r="EB49" s="15">
        <f t="shared" si="21"/>
        <v>5.5964103567685832</v>
      </c>
      <c r="EC49" s="15">
        <f t="shared" si="21"/>
        <v>5.2133939149380204</v>
      </c>
      <c r="ED49" s="15">
        <f t="shared" si="21"/>
        <v>4.5269223022538885</v>
      </c>
      <c r="EE49" s="15">
        <f t="shared" si="21"/>
        <v>3.9273593271600542</v>
      </c>
      <c r="EF49" s="15"/>
      <c r="EG49" s="15"/>
      <c r="EH49" s="15"/>
      <c r="EI49" s="15"/>
      <c r="EJ49" s="15"/>
      <c r="EK49" s="15"/>
      <c r="EL49" s="15"/>
      <c r="EN49" s="20">
        <f t="shared" si="8"/>
        <v>282.10984840917121</v>
      </c>
      <c r="EO49" s="29">
        <f t="shared" si="3"/>
        <v>21679.239371937027</v>
      </c>
      <c r="EQ49" s="13">
        <f t="shared" si="9"/>
        <v>-5616.3702649999996</v>
      </c>
      <c r="ER49" s="20">
        <f t="shared" si="4"/>
        <v>16062.869106937027</v>
      </c>
      <c r="ES49" s="13">
        <f t="shared" si="0"/>
        <v>984.7775996684062</v>
      </c>
    </row>
    <row r="50" spans="1:149" ht="15.75">
      <c r="A50" s="18">
        <v>2062</v>
      </c>
      <c r="C50" s="13">
        <v>59</v>
      </c>
      <c r="D50" s="49">
        <f>賃金!P71*$B$3/100</f>
        <v>4.5714943737580178</v>
      </c>
      <c r="E50" s="15">
        <f t="shared" si="14"/>
        <v>4.7111725501058359</v>
      </c>
      <c r="F50" s="15">
        <f t="shared" si="14"/>
        <v>4.8259303551241111</v>
      </c>
      <c r="G50" s="15">
        <f t="shared" si="14"/>
        <v>4.9174403876608688</v>
      </c>
      <c r="H50" s="15">
        <f t="shared" si="14"/>
        <v>4.9873594951507387</v>
      </c>
      <c r="I50" s="15">
        <f t="shared" si="14"/>
        <v>5.3594659874415473</v>
      </c>
      <c r="J50" s="15">
        <f t="shared" si="14"/>
        <v>5.393110812031523</v>
      </c>
      <c r="K50" s="15">
        <f t="shared" si="14"/>
        <v>5.4089244441858577</v>
      </c>
      <c r="L50" s="15">
        <f t="shared" si="13"/>
        <v>5.4085552853062859</v>
      </c>
      <c r="M50" s="15">
        <f t="shared" si="13"/>
        <v>5.3936112940271093</v>
      </c>
      <c r="N50" s="15">
        <f t="shared" si="13"/>
        <v>5.4854933888591599</v>
      </c>
      <c r="O50" s="15">
        <f t="shared" si="13"/>
        <v>5.4451569486237021</v>
      </c>
      <c r="P50" s="15">
        <f t="shared" si="13"/>
        <v>5.3945552689561609</v>
      </c>
      <c r="Q50" s="15">
        <f t="shared" si="13"/>
        <v>5.3351184109991072</v>
      </c>
      <c r="R50" s="15">
        <f t="shared" si="13"/>
        <v>5.2682108768645071</v>
      </c>
      <c r="S50" s="15">
        <f t="shared" si="13"/>
        <v>5.1617689898874746</v>
      </c>
      <c r="T50" s="15">
        <f t="shared" si="13"/>
        <v>5.084228265213639</v>
      </c>
      <c r="U50" s="15">
        <f t="shared" si="10"/>
        <v>5.0028931118898878</v>
      </c>
      <c r="V50" s="15">
        <f t="shared" si="10"/>
        <v>4.918810603220436</v>
      </c>
      <c r="W50" s="15">
        <f t="shared" si="10"/>
        <v>4.8329386169002131</v>
      </c>
      <c r="X50" s="15">
        <f t="shared" si="10"/>
        <v>4.6834125507067315</v>
      </c>
      <c r="Y50" s="15">
        <f t="shared" si="10"/>
        <v>4.5976037047241398</v>
      </c>
      <c r="Z50" s="15">
        <f t="shared" si="10"/>
        <v>4.5122891056357979</v>
      </c>
      <c r="AA50" s="15">
        <f t="shared" si="10"/>
        <v>4.4280144250456042</v>
      </c>
      <c r="AB50" s="15">
        <f t="shared" ref="AB50:AJ56" si="23">AA49</f>
        <v>4.3452135782530936</v>
      </c>
      <c r="AC50" s="15">
        <f t="shared" si="23"/>
        <v>4.2624055718904232</v>
      </c>
      <c r="AD50" s="15">
        <f t="shared" si="23"/>
        <v>4.1834167009801009</v>
      </c>
      <c r="AE50" s="15">
        <f t="shared" si="23"/>
        <v>4.1064845250352002</v>
      </c>
      <c r="AF50" s="15">
        <f t="shared" si="23"/>
        <v>4.031548480551856</v>
      </c>
      <c r="AG50" s="15">
        <f t="shared" si="23"/>
        <v>3.9584125652969919</v>
      </c>
      <c r="AH50" s="15">
        <f t="shared" si="23"/>
        <v>4.1266476401024628</v>
      </c>
      <c r="AI50" s="15">
        <f t="shared" si="23"/>
        <v>4.0515952411261464</v>
      </c>
      <c r="AJ50" s="15">
        <f t="shared" si="23"/>
        <v>3.9769166021219395</v>
      </c>
      <c r="AK50" s="15">
        <f t="shared" si="20"/>
        <v>3.9017780397580206</v>
      </c>
      <c r="AL50" s="15">
        <f t="shared" si="20"/>
        <v>3.8251768778358377</v>
      </c>
      <c r="AM50" s="15">
        <f t="shared" si="20"/>
        <v>4.1192231307511946</v>
      </c>
      <c r="AN50" s="15">
        <f t="shared" si="20"/>
        <v>4.0276930598885174</v>
      </c>
      <c r="AO50" s="15">
        <f t="shared" si="20"/>
        <v>3.930076448877025</v>
      </c>
      <c r="AP50" s="15">
        <f t="shared" si="20"/>
        <v>3.824471961173133</v>
      </c>
      <c r="AQ50" s="15">
        <f t="shared" si="20"/>
        <v>3.708764722152424</v>
      </c>
      <c r="AR50" s="15">
        <f t="shared" si="20"/>
        <v>3.1394351669941063</v>
      </c>
      <c r="AS50" s="15"/>
      <c r="AT50" s="15"/>
      <c r="AU50" s="15"/>
      <c r="AV50" s="15"/>
      <c r="AW50" s="15"/>
      <c r="AX50" s="15"/>
      <c r="AY50" s="20">
        <f t="shared" si="2"/>
        <v>92.037662595674476</v>
      </c>
      <c r="AZ50" s="15"/>
      <c r="BA50" s="49">
        <f>賃金!Q71*$B$3/100</f>
        <v>5.00706084646015</v>
      </c>
      <c r="BB50" s="15">
        <f t="shared" si="16"/>
        <v>5.1526076214153447</v>
      </c>
      <c r="BC50" s="15">
        <f t="shared" si="16"/>
        <v>5.2748286844031353</v>
      </c>
      <c r="BD50" s="15">
        <f t="shared" si="16"/>
        <v>5.3737207573448362</v>
      </c>
      <c r="BE50" s="15">
        <f t="shared" si="16"/>
        <v>5.449616986244191</v>
      </c>
      <c r="BF50" s="15">
        <f t="shared" si="16"/>
        <v>5.9807676668064254</v>
      </c>
      <c r="BG50" s="15">
        <f t="shared" si="16"/>
        <v>6.0156433826144893</v>
      </c>
      <c r="BH50" s="15">
        <f t="shared" si="15"/>
        <v>6.0284616375997588</v>
      </c>
      <c r="BI50" s="15">
        <f t="shared" si="15"/>
        <v>6.0207012353652036</v>
      </c>
      <c r="BJ50" s="15">
        <f t="shared" si="15"/>
        <v>5.9940337296892174</v>
      </c>
      <c r="BK50" s="15">
        <f t="shared" si="15"/>
        <v>6.0831843702625532</v>
      </c>
      <c r="BL50" s="15">
        <f t="shared" si="15"/>
        <v>6.0230006519576236</v>
      </c>
      <c r="BM50" s="15">
        <f t="shared" si="15"/>
        <v>5.9494430788246122</v>
      </c>
      <c r="BN50" s="15">
        <f t="shared" si="15"/>
        <v>5.864655292602146</v>
      </c>
      <c r="BO50" s="15">
        <f t="shared" si="15"/>
        <v>5.770801257404786</v>
      </c>
      <c r="BP50" s="15">
        <f t="shared" si="15"/>
        <v>5.6767282257685645</v>
      </c>
      <c r="BQ50" s="15">
        <f t="shared" si="15"/>
        <v>5.5710134024603031</v>
      </c>
      <c r="BR50" s="15">
        <f t="shared" si="15"/>
        <v>5.4624893765517619</v>
      </c>
      <c r="BS50" s="15">
        <f t="shared" si="22"/>
        <v>5.3530501710555152</v>
      </c>
      <c r="BT50" s="15">
        <f t="shared" si="22"/>
        <v>5.2444332138449674</v>
      </c>
      <c r="BU50" s="15">
        <f t="shared" si="22"/>
        <v>5.070273950359045</v>
      </c>
      <c r="BV50" s="15">
        <f t="shared" si="22"/>
        <v>4.9690660055180293</v>
      </c>
      <c r="BW50" s="15">
        <f t="shared" si="22"/>
        <v>4.8725364771481008</v>
      </c>
      <c r="BX50" s="15">
        <f t="shared" si="22"/>
        <v>4.7814325222848666</v>
      </c>
      <c r="BY50" s="15">
        <f t="shared" si="22"/>
        <v>4.6961721695669691</v>
      </c>
      <c r="BZ50" s="15">
        <f t="shared" si="22"/>
        <v>4.7186538535138718</v>
      </c>
      <c r="CA50" s="15">
        <f t="shared" si="22"/>
        <v>4.6432154596687996</v>
      </c>
      <c r="CB50" s="15">
        <f t="shared" si="22"/>
        <v>4.5726560832771774</v>
      </c>
      <c r="CC50" s="15">
        <f t="shared" si="22"/>
        <v>4.5057005101001044</v>
      </c>
      <c r="CD50" s="15">
        <f t="shared" si="22"/>
        <v>4.4405586825121794</v>
      </c>
      <c r="CE50" s="15">
        <f t="shared" si="22"/>
        <v>4.6449278258879101</v>
      </c>
      <c r="CF50" s="15">
        <f t="shared" si="22"/>
        <v>4.5715389480341138</v>
      </c>
      <c r="CG50" s="15">
        <f t="shared" si="22"/>
        <v>4.4907154540920677</v>
      </c>
      <c r="CH50" s="15">
        <f t="shared" si="22"/>
        <v>4.3979913695421056</v>
      </c>
      <c r="CI50" s="15">
        <f t="shared" si="18"/>
        <v>4.2881646284345916</v>
      </c>
      <c r="CJ50" s="15">
        <f t="shared" si="18"/>
        <v>4.3655879571583522</v>
      </c>
      <c r="CK50" s="15">
        <f t="shared" si="18"/>
        <v>4.1945767557394742</v>
      </c>
      <c r="CL50" s="15">
        <f t="shared" si="18"/>
        <v>3.9841628365745838</v>
      </c>
      <c r="CM50" s="15">
        <f t="shared" si="18"/>
        <v>3.7253892959396877</v>
      </c>
      <c r="CN50" s="15"/>
      <c r="CO50" s="15"/>
      <c r="CP50" s="15"/>
      <c r="CQ50" s="15"/>
      <c r="CR50" s="15"/>
      <c r="CS50" s="15"/>
      <c r="CT50" s="20">
        <f t="shared" si="6"/>
        <v>194.22250152756746</v>
      </c>
      <c r="CU50" s="15"/>
      <c r="CV50" s="49">
        <f>賃金!R71*$B$3/100</f>
        <v>9.2015826768329987</v>
      </c>
      <c r="CW50" s="15">
        <f t="shared" si="19"/>
        <v>9.5462134193249177</v>
      </c>
      <c r="CX50" s="15">
        <f t="shared" si="19"/>
        <v>9.8314893791290086</v>
      </c>
      <c r="CY50" s="15">
        <f t="shared" si="19"/>
        <v>10.055542603582213</v>
      </c>
      <c r="CZ50" s="15">
        <f t="shared" si="19"/>
        <v>10.217888539148644</v>
      </c>
      <c r="DA50" s="15">
        <f t="shared" si="19"/>
        <v>10.711225356105379</v>
      </c>
      <c r="DB50" s="15">
        <f t="shared" si="19"/>
        <v>10.755199507973936</v>
      </c>
      <c r="DC50" s="15">
        <f t="shared" si="17"/>
        <v>10.740888056971729</v>
      </c>
      <c r="DD50" s="15">
        <f t="shared" si="17"/>
        <v>10.672190374142337</v>
      </c>
      <c r="DE50" s="15">
        <f t="shared" si="17"/>
        <v>10.553771053688893</v>
      </c>
      <c r="DF50" s="15">
        <f t="shared" si="17"/>
        <v>10.622999794598373</v>
      </c>
      <c r="DG50" s="15">
        <f t="shared" si="17"/>
        <v>10.417021272641943</v>
      </c>
      <c r="DH50" s="15">
        <f t="shared" si="17"/>
        <v>10.17783942701076</v>
      </c>
      <c r="DI50" s="15">
        <f t="shared" si="12"/>
        <v>9.9119808924601127</v>
      </c>
      <c r="DJ50" s="15">
        <f t="shared" si="12"/>
        <v>9.626068919929553</v>
      </c>
      <c r="DK50" s="15">
        <f t="shared" si="12"/>
        <v>9.1211533510284877</v>
      </c>
      <c r="DL50" s="15">
        <f t="shared" si="12"/>
        <v>8.8214582472470084</v>
      </c>
      <c r="DM50" s="15">
        <f t="shared" si="12"/>
        <v>8.5208092545969105</v>
      </c>
      <c r="DN50" s="15">
        <f t="shared" si="12"/>
        <v>8.2247204412648607</v>
      </c>
      <c r="DO50" s="15">
        <f t="shared" si="12"/>
        <v>7.9381297755539801</v>
      </c>
      <c r="DP50" s="15">
        <f t="shared" si="12"/>
        <v>7.5639552570178186</v>
      </c>
      <c r="DQ50" s="15">
        <f t="shared" si="12"/>
        <v>7.3115800562194462</v>
      </c>
      <c r="DR50" s="15">
        <f t="shared" si="12"/>
        <v>7.0784612198235344</v>
      </c>
      <c r="DS50" s="15">
        <f t="shared" si="12"/>
        <v>6.8658740615240363</v>
      </c>
      <c r="DT50" s="15">
        <f t="shared" si="12"/>
        <v>6.6738636853340756</v>
      </c>
      <c r="DU50" s="15">
        <f t="shared" si="12"/>
        <v>6.7193139396373995</v>
      </c>
      <c r="DV50" s="15">
        <f t="shared" si="12"/>
        <v>6.5577637366558914</v>
      </c>
      <c r="DW50" s="15">
        <f t="shared" si="12"/>
        <v>6.4086239340218363</v>
      </c>
      <c r="DX50" s="15">
        <f t="shared" si="12"/>
        <v>6.2654872816966876</v>
      </c>
      <c r="DY50" s="15">
        <f t="shared" si="21"/>
        <v>6.1199910957388104</v>
      </c>
      <c r="DZ50" s="15">
        <f t="shared" si="21"/>
        <v>6.3296621073758077</v>
      </c>
      <c r="EA50" s="15">
        <f t="shared" si="21"/>
        <v>6.1345076192187831</v>
      </c>
      <c r="EB50" s="15">
        <f t="shared" si="21"/>
        <v>5.8963022667124134</v>
      </c>
      <c r="EC50" s="15">
        <f t="shared" si="21"/>
        <v>5.5964103567685832</v>
      </c>
      <c r="ED50" s="15">
        <f t="shared" si="21"/>
        <v>5.2133939149380204</v>
      </c>
      <c r="EE50" s="15">
        <f t="shared" si="21"/>
        <v>4.5269223022538885</v>
      </c>
      <c r="EF50" s="15">
        <f t="shared" si="21"/>
        <v>3.9273593271600542</v>
      </c>
      <c r="EG50" s="15"/>
      <c r="EH50" s="15"/>
      <c r="EI50" s="15"/>
      <c r="EJ50" s="15"/>
      <c r="EK50" s="15"/>
      <c r="EL50" s="15"/>
      <c r="EN50" s="20">
        <f t="shared" si="8"/>
        <v>291.65606182849609</v>
      </c>
      <c r="EO50" s="29">
        <f t="shared" si="3"/>
        <v>22378.085067080356</v>
      </c>
      <c r="EQ50" s="13">
        <f t="shared" si="9"/>
        <v>-5616.3702649999996</v>
      </c>
      <c r="ER50" s="20">
        <f t="shared" si="4"/>
        <v>16761.714802080358</v>
      </c>
      <c r="ES50" s="13">
        <f t="shared" si="0"/>
        <v>958.34385813206666</v>
      </c>
    </row>
    <row r="51" spans="1:149" ht="15.75">
      <c r="A51" s="18">
        <v>2063</v>
      </c>
      <c r="C51" s="13">
        <v>60</v>
      </c>
      <c r="D51" s="49">
        <f>賃金!P72*$B$3/100</f>
        <v>3.6085976703901737</v>
      </c>
      <c r="E51" s="15">
        <f t="shared" si="14"/>
        <v>4.5714943737580178</v>
      </c>
      <c r="F51" s="15">
        <f t="shared" si="14"/>
        <v>4.7111725501058359</v>
      </c>
      <c r="G51" s="15">
        <f t="shared" si="14"/>
        <v>4.8259303551241111</v>
      </c>
      <c r="H51" s="15">
        <f t="shared" si="14"/>
        <v>4.9174403876608688</v>
      </c>
      <c r="I51" s="15">
        <f t="shared" si="14"/>
        <v>4.9873594951507387</v>
      </c>
      <c r="J51" s="15">
        <f t="shared" si="14"/>
        <v>5.3594659874415473</v>
      </c>
      <c r="K51" s="15">
        <f t="shared" si="14"/>
        <v>5.393110812031523</v>
      </c>
      <c r="L51" s="15">
        <f t="shared" si="13"/>
        <v>5.4089244441858577</v>
      </c>
      <c r="M51" s="15">
        <f t="shared" si="13"/>
        <v>5.4085552853062859</v>
      </c>
      <c r="N51" s="15">
        <f t="shared" si="13"/>
        <v>5.3936112940271093</v>
      </c>
      <c r="O51" s="15">
        <f t="shared" si="13"/>
        <v>5.4854933888591599</v>
      </c>
      <c r="P51" s="15">
        <f t="shared" si="13"/>
        <v>5.4451569486237021</v>
      </c>
      <c r="Q51" s="15">
        <f t="shared" si="13"/>
        <v>5.3945552689561609</v>
      </c>
      <c r="R51" s="15">
        <f t="shared" si="13"/>
        <v>5.3351184109991072</v>
      </c>
      <c r="S51" s="15">
        <f t="shared" si="13"/>
        <v>5.2682108768645071</v>
      </c>
      <c r="T51" s="15">
        <f t="shared" si="13"/>
        <v>5.1617689898874746</v>
      </c>
      <c r="U51" s="15">
        <f t="shared" si="13"/>
        <v>5.084228265213639</v>
      </c>
      <c r="V51" s="15">
        <f t="shared" si="13"/>
        <v>5.0028931118898878</v>
      </c>
      <c r="W51" s="15">
        <f t="shared" si="13"/>
        <v>4.918810603220436</v>
      </c>
      <c r="X51" s="15">
        <f t="shared" si="13"/>
        <v>4.8329386169002131</v>
      </c>
      <c r="Y51" s="15">
        <f t="shared" si="13"/>
        <v>4.6834125507067315</v>
      </c>
      <c r="Z51" s="15">
        <f t="shared" si="13"/>
        <v>4.5976037047241398</v>
      </c>
      <c r="AA51" s="15">
        <f t="shared" si="13"/>
        <v>4.5122891056357979</v>
      </c>
      <c r="AB51" s="15">
        <f t="shared" si="23"/>
        <v>4.4280144250456042</v>
      </c>
      <c r="AC51" s="15">
        <f t="shared" si="23"/>
        <v>4.3452135782530936</v>
      </c>
      <c r="AD51" s="15">
        <f t="shared" si="23"/>
        <v>4.2624055718904232</v>
      </c>
      <c r="AE51" s="15">
        <f t="shared" si="23"/>
        <v>4.1834167009801009</v>
      </c>
      <c r="AF51" s="15">
        <f t="shared" si="23"/>
        <v>4.1064845250352002</v>
      </c>
      <c r="AG51" s="15">
        <f t="shared" si="23"/>
        <v>4.031548480551856</v>
      </c>
      <c r="AH51" s="15">
        <f t="shared" si="23"/>
        <v>3.9584125652969919</v>
      </c>
      <c r="AI51" s="15">
        <f t="shared" si="23"/>
        <v>4.1266476401024628</v>
      </c>
      <c r="AJ51" s="15">
        <f t="shared" si="23"/>
        <v>4.0515952411261464</v>
      </c>
      <c r="AK51" s="15">
        <f t="shared" si="20"/>
        <v>3.9769166021219395</v>
      </c>
      <c r="AL51" s="15">
        <f t="shared" si="20"/>
        <v>3.9017780397580206</v>
      </c>
      <c r="AM51" s="15">
        <f t="shared" si="20"/>
        <v>3.8251768778358377</v>
      </c>
      <c r="AN51" s="15">
        <f t="shared" si="20"/>
        <v>4.1192231307511946</v>
      </c>
      <c r="AO51" s="15">
        <f t="shared" si="20"/>
        <v>4.0276930598885174</v>
      </c>
      <c r="AP51" s="15">
        <f t="shared" si="20"/>
        <v>3.930076448877025</v>
      </c>
      <c r="AQ51" s="15">
        <f t="shared" si="20"/>
        <v>3.824471961173133</v>
      </c>
      <c r="AR51" s="15">
        <f t="shared" si="20"/>
        <v>3.708764722152424</v>
      </c>
      <c r="AS51" s="15">
        <f t="shared" si="20"/>
        <v>3.1394351669941063</v>
      </c>
      <c r="AT51" s="15"/>
      <c r="AU51" s="15"/>
      <c r="AV51" s="15"/>
      <c r="AW51" s="15"/>
      <c r="AX51" s="15"/>
      <c r="AY51" s="20">
        <f t="shared" si="2"/>
        <v>94.323409782553483</v>
      </c>
      <c r="AZ51" s="15"/>
      <c r="BA51" s="49">
        <f>賃金!Q72*$B$3/100</f>
        <v>3.9635813619743532</v>
      </c>
      <c r="BB51" s="15">
        <f t="shared" si="16"/>
        <v>5.00706084646015</v>
      </c>
      <c r="BC51" s="15">
        <f t="shared" si="16"/>
        <v>5.1526076214153447</v>
      </c>
      <c r="BD51" s="15">
        <f t="shared" si="16"/>
        <v>5.2748286844031353</v>
      </c>
      <c r="BE51" s="15">
        <f t="shared" si="16"/>
        <v>5.3737207573448362</v>
      </c>
      <c r="BF51" s="15">
        <f t="shared" si="16"/>
        <v>5.449616986244191</v>
      </c>
      <c r="BG51" s="15">
        <f t="shared" si="16"/>
        <v>5.9807676668064254</v>
      </c>
      <c r="BH51" s="15">
        <f t="shared" si="15"/>
        <v>6.0156433826144893</v>
      </c>
      <c r="BI51" s="15">
        <f t="shared" si="15"/>
        <v>6.0284616375997588</v>
      </c>
      <c r="BJ51" s="15">
        <f t="shared" si="15"/>
        <v>6.0207012353652036</v>
      </c>
      <c r="BK51" s="15">
        <f t="shared" si="15"/>
        <v>5.9940337296892174</v>
      </c>
      <c r="BL51" s="15">
        <f t="shared" si="15"/>
        <v>6.0831843702625532</v>
      </c>
      <c r="BM51" s="15">
        <f t="shared" si="15"/>
        <v>6.0230006519576236</v>
      </c>
      <c r="BN51" s="15">
        <f t="shared" si="15"/>
        <v>5.9494430788246122</v>
      </c>
      <c r="BO51" s="15">
        <f t="shared" si="15"/>
        <v>5.864655292602146</v>
      </c>
      <c r="BP51" s="15">
        <f t="shared" si="15"/>
        <v>5.770801257404786</v>
      </c>
      <c r="BQ51" s="15">
        <f t="shared" si="15"/>
        <v>5.6767282257685645</v>
      </c>
      <c r="BR51" s="15">
        <f t="shared" si="15"/>
        <v>5.5710134024603031</v>
      </c>
      <c r="BS51" s="15">
        <f t="shared" si="22"/>
        <v>5.4624893765517619</v>
      </c>
      <c r="BT51" s="15">
        <f t="shared" si="22"/>
        <v>5.3530501710555152</v>
      </c>
      <c r="BU51" s="15">
        <f t="shared" si="22"/>
        <v>5.2444332138449674</v>
      </c>
      <c r="BV51" s="15">
        <f t="shared" si="22"/>
        <v>5.070273950359045</v>
      </c>
      <c r="BW51" s="15">
        <f t="shared" si="22"/>
        <v>4.9690660055180293</v>
      </c>
      <c r="BX51" s="15">
        <f t="shared" si="22"/>
        <v>4.8725364771481008</v>
      </c>
      <c r="BY51" s="15">
        <f t="shared" si="22"/>
        <v>4.7814325222848666</v>
      </c>
      <c r="BZ51" s="15">
        <f t="shared" si="22"/>
        <v>4.6961721695669691</v>
      </c>
      <c r="CA51" s="15">
        <f t="shared" si="22"/>
        <v>4.7186538535138718</v>
      </c>
      <c r="CB51" s="15">
        <f t="shared" si="22"/>
        <v>4.6432154596687996</v>
      </c>
      <c r="CC51" s="15">
        <f t="shared" si="22"/>
        <v>4.5726560832771774</v>
      </c>
      <c r="CD51" s="15">
        <f t="shared" si="22"/>
        <v>4.5057005101001044</v>
      </c>
      <c r="CE51" s="15">
        <f t="shared" si="22"/>
        <v>4.4405586825121794</v>
      </c>
      <c r="CF51" s="15">
        <f t="shared" si="22"/>
        <v>4.6449278258879101</v>
      </c>
      <c r="CG51" s="15">
        <f t="shared" si="22"/>
        <v>4.5715389480341138</v>
      </c>
      <c r="CH51" s="15">
        <f t="shared" si="22"/>
        <v>4.4907154540920677</v>
      </c>
      <c r="CI51" s="15">
        <f t="shared" si="18"/>
        <v>4.3979913695421056</v>
      </c>
      <c r="CJ51" s="15">
        <f t="shared" si="18"/>
        <v>4.2881646284345916</v>
      </c>
      <c r="CK51" s="15">
        <f t="shared" si="18"/>
        <v>4.3655879571583522</v>
      </c>
      <c r="CL51" s="15">
        <f t="shared" si="18"/>
        <v>4.1945767557394742</v>
      </c>
      <c r="CM51" s="15">
        <f t="shared" si="18"/>
        <v>3.9841628365745838</v>
      </c>
      <c r="CN51" s="15">
        <f t="shared" si="18"/>
        <v>3.7253892959396877</v>
      </c>
      <c r="CO51" s="15"/>
      <c r="CP51" s="15"/>
      <c r="CQ51" s="15"/>
      <c r="CR51" s="15"/>
      <c r="CS51" s="15"/>
      <c r="CT51" s="20">
        <f t="shared" si="6"/>
        <v>199.22956237402761</v>
      </c>
      <c r="CU51" s="15"/>
      <c r="CV51" s="49">
        <f>賃金!R72*$B$3/100</f>
        <v>7.2094574073593831</v>
      </c>
      <c r="CW51" s="15">
        <f t="shared" si="19"/>
        <v>9.2015826768329987</v>
      </c>
      <c r="CX51" s="15">
        <f t="shared" si="19"/>
        <v>9.5462134193249177</v>
      </c>
      <c r="CY51" s="15">
        <f t="shared" si="19"/>
        <v>9.8314893791290086</v>
      </c>
      <c r="CZ51" s="15">
        <f t="shared" si="19"/>
        <v>10.055542603582213</v>
      </c>
      <c r="DA51" s="15">
        <f t="shared" si="19"/>
        <v>10.217888539148644</v>
      </c>
      <c r="DB51" s="15">
        <f t="shared" si="19"/>
        <v>10.711225356105379</v>
      </c>
      <c r="DC51" s="15">
        <f t="shared" si="17"/>
        <v>10.755199507973936</v>
      </c>
      <c r="DD51" s="15">
        <f t="shared" si="17"/>
        <v>10.740888056971729</v>
      </c>
      <c r="DE51" s="15">
        <f t="shared" si="17"/>
        <v>10.672190374142337</v>
      </c>
      <c r="DF51" s="15">
        <f t="shared" si="17"/>
        <v>10.553771053688893</v>
      </c>
      <c r="DG51" s="15">
        <f t="shared" si="17"/>
        <v>10.622999794598373</v>
      </c>
      <c r="DH51" s="15">
        <f t="shared" si="17"/>
        <v>10.417021272641943</v>
      </c>
      <c r="DI51" s="15">
        <f t="shared" si="12"/>
        <v>10.17783942701076</v>
      </c>
      <c r="DJ51" s="15">
        <f t="shared" si="12"/>
        <v>9.9119808924601127</v>
      </c>
      <c r="DK51" s="15">
        <f t="shared" si="12"/>
        <v>9.626068919929553</v>
      </c>
      <c r="DL51" s="15">
        <f t="shared" si="12"/>
        <v>9.1211533510284877</v>
      </c>
      <c r="DM51" s="15">
        <f t="shared" si="12"/>
        <v>8.8214582472470084</v>
      </c>
      <c r="DN51" s="15">
        <f t="shared" ref="DN51:DY56" si="24">DM50</f>
        <v>8.5208092545969105</v>
      </c>
      <c r="DO51" s="15">
        <f t="shared" si="24"/>
        <v>8.2247204412648607</v>
      </c>
      <c r="DP51" s="15">
        <f t="shared" si="24"/>
        <v>7.9381297755539801</v>
      </c>
      <c r="DQ51" s="15">
        <f t="shared" si="24"/>
        <v>7.5639552570178186</v>
      </c>
      <c r="DR51" s="15">
        <f t="shared" si="24"/>
        <v>7.3115800562194462</v>
      </c>
      <c r="DS51" s="15">
        <f t="shared" si="24"/>
        <v>7.0784612198235344</v>
      </c>
      <c r="DT51" s="15">
        <f t="shared" si="24"/>
        <v>6.8658740615240363</v>
      </c>
      <c r="DU51" s="15">
        <f t="shared" si="24"/>
        <v>6.6738636853340756</v>
      </c>
      <c r="DV51" s="15">
        <f t="shared" si="24"/>
        <v>6.7193139396373995</v>
      </c>
      <c r="DW51" s="15">
        <f t="shared" si="24"/>
        <v>6.5577637366558914</v>
      </c>
      <c r="DX51" s="15">
        <f t="shared" si="24"/>
        <v>6.4086239340218363</v>
      </c>
      <c r="DY51" s="15">
        <f t="shared" si="24"/>
        <v>6.2654872816966876</v>
      </c>
      <c r="DZ51" s="15">
        <f t="shared" si="21"/>
        <v>6.1199910957388104</v>
      </c>
      <c r="EA51" s="15">
        <f t="shared" si="21"/>
        <v>6.3296621073758077</v>
      </c>
      <c r="EB51" s="15">
        <f t="shared" si="21"/>
        <v>6.1345076192187831</v>
      </c>
      <c r="EC51" s="15">
        <f t="shared" si="21"/>
        <v>5.8963022667124134</v>
      </c>
      <c r="ED51" s="15">
        <f t="shared" si="21"/>
        <v>5.5964103567685832</v>
      </c>
      <c r="EE51" s="15">
        <f t="shared" si="21"/>
        <v>5.2133939149380204</v>
      </c>
      <c r="EF51" s="15">
        <f t="shared" si="21"/>
        <v>4.5269223022538885</v>
      </c>
      <c r="EG51" s="15">
        <f t="shared" si="21"/>
        <v>3.9273593271600542</v>
      </c>
      <c r="EH51" s="15"/>
      <c r="EI51" s="15"/>
      <c r="EJ51" s="15"/>
      <c r="EK51" s="15"/>
      <c r="EL51" s="15"/>
      <c r="EN51" s="20">
        <f t="shared" si="8"/>
        <v>300.85764450532906</v>
      </c>
      <c r="EO51" s="29">
        <f t="shared" si="3"/>
        <v>23052.547804077676</v>
      </c>
      <c r="EQ51" s="13">
        <f t="shared" si="9"/>
        <v>-5616.3702649999996</v>
      </c>
      <c r="ER51" s="20">
        <f t="shared" si="4"/>
        <v>17436.177539077675</v>
      </c>
      <c r="ES51" s="13">
        <f t="shared" si="0"/>
        <v>929.69838260809388</v>
      </c>
    </row>
    <row r="52" spans="1:149" ht="15.75">
      <c r="A52" s="18">
        <v>2064</v>
      </c>
      <c r="C52" s="13">
        <v>61</v>
      </c>
      <c r="D52" s="49">
        <f>賃金!P73*$B$3/100</f>
        <v>3.4492065257535209</v>
      </c>
      <c r="E52" s="15">
        <f t="shared" si="14"/>
        <v>3.6085976703901737</v>
      </c>
      <c r="F52" s="15">
        <f t="shared" si="14"/>
        <v>4.5714943737580178</v>
      </c>
      <c r="G52" s="15">
        <f t="shared" si="14"/>
        <v>4.7111725501058359</v>
      </c>
      <c r="H52" s="15">
        <f t="shared" si="14"/>
        <v>4.8259303551241111</v>
      </c>
      <c r="I52" s="15">
        <f t="shared" si="14"/>
        <v>4.9174403876608688</v>
      </c>
      <c r="J52" s="15">
        <f t="shared" si="14"/>
        <v>4.9873594951507387</v>
      </c>
      <c r="K52" s="15">
        <f t="shared" si="14"/>
        <v>5.3594659874415473</v>
      </c>
      <c r="L52" s="15">
        <f t="shared" si="13"/>
        <v>5.393110812031523</v>
      </c>
      <c r="M52" s="15">
        <f t="shared" si="13"/>
        <v>5.4089244441858577</v>
      </c>
      <c r="N52" s="15">
        <f t="shared" si="13"/>
        <v>5.4085552853062859</v>
      </c>
      <c r="O52" s="15">
        <f t="shared" si="13"/>
        <v>5.3936112940271093</v>
      </c>
      <c r="P52" s="15">
        <f t="shared" si="13"/>
        <v>5.4854933888591599</v>
      </c>
      <c r="Q52" s="15">
        <f t="shared" si="13"/>
        <v>5.4451569486237021</v>
      </c>
      <c r="R52" s="15">
        <f t="shared" si="13"/>
        <v>5.3945552689561609</v>
      </c>
      <c r="S52" s="15">
        <f t="shared" si="13"/>
        <v>5.3351184109991072</v>
      </c>
      <c r="T52" s="15">
        <f t="shared" si="13"/>
        <v>5.2682108768645071</v>
      </c>
      <c r="U52" s="15">
        <f t="shared" si="13"/>
        <v>5.1617689898874746</v>
      </c>
      <c r="V52" s="15">
        <f t="shared" si="13"/>
        <v>5.084228265213639</v>
      </c>
      <c r="W52" s="15">
        <f t="shared" si="13"/>
        <v>5.0028931118898878</v>
      </c>
      <c r="X52" s="15">
        <f t="shared" si="13"/>
        <v>4.918810603220436</v>
      </c>
      <c r="Y52" s="15">
        <f t="shared" si="13"/>
        <v>4.8329386169002131</v>
      </c>
      <c r="Z52" s="15">
        <f t="shared" si="13"/>
        <v>4.6834125507067315</v>
      </c>
      <c r="AA52" s="15">
        <f t="shared" si="13"/>
        <v>4.5976037047241398</v>
      </c>
      <c r="AB52" s="15">
        <f t="shared" si="23"/>
        <v>4.5122891056357979</v>
      </c>
      <c r="AC52" s="15">
        <f t="shared" si="23"/>
        <v>4.4280144250456042</v>
      </c>
      <c r="AD52" s="15">
        <f t="shared" si="23"/>
        <v>4.3452135782530936</v>
      </c>
      <c r="AE52" s="15">
        <f t="shared" si="23"/>
        <v>4.2624055718904232</v>
      </c>
      <c r="AF52" s="15">
        <f t="shared" si="23"/>
        <v>4.1834167009801009</v>
      </c>
      <c r="AG52" s="15">
        <f t="shared" si="23"/>
        <v>4.1064845250352002</v>
      </c>
      <c r="AH52" s="15">
        <f t="shared" si="23"/>
        <v>4.031548480551856</v>
      </c>
      <c r="AI52" s="15">
        <f t="shared" si="23"/>
        <v>3.9584125652969919</v>
      </c>
      <c r="AJ52" s="15">
        <f t="shared" si="23"/>
        <v>4.1266476401024628</v>
      </c>
      <c r="AK52" s="15">
        <f t="shared" si="20"/>
        <v>4.0515952411261464</v>
      </c>
      <c r="AL52" s="15">
        <f t="shared" si="20"/>
        <v>3.9769166021219395</v>
      </c>
      <c r="AM52" s="15">
        <f t="shared" si="20"/>
        <v>3.9017780397580206</v>
      </c>
      <c r="AN52" s="15">
        <f t="shared" si="20"/>
        <v>3.8251768778358377</v>
      </c>
      <c r="AO52" s="15">
        <f t="shared" si="20"/>
        <v>4.1192231307511946</v>
      </c>
      <c r="AP52" s="15">
        <f t="shared" si="20"/>
        <v>4.0276930598885174</v>
      </c>
      <c r="AQ52" s="15">
        <f t="shared" si="20"/>
        <v>3.930076448877025</v>
      </c>
      <c r="AR52" s="15">
        <f t="shared" si="20"/>
        <v>3.824471961173133</v>
      </c>
      <c r="AS52" s="15">
        <f t="shared" si="20"/>
        <v>3.708764722152424</v>
      </c>
      <c r="AT52" s="15">
        <f>AS51</f>
        <v>3.1394351669941063</v>
      </c>
      <c r="AU52" s="15"/>
      <c r="AV52" s="15"/>
      <c r="AW52" s="15"/>
      <c r="AX52" s="15"/>
      <c r="AY52" s="20">
        <f t="shared" si="2"/>
        <v>96.127708617748567</v>
      </c>
      <c r="AZ52" s="15"/>
      <c r="BA52" s="49">
        <f>賃金!Q73*$B$3/100</f>
        <v>3.8073799323178896</v>
      </c>
      <c r="BB52" s="15">
        <f t="shared" si="16"/>
        <v>3.9635813619743532</v>
      </c>
      <c r="BC52" s="15">
        <f t="shared" si="16"/>
        <v>5.00706084646015</v>
      </c>
      <c r="BD52" s="15">
        <f t="shared" si="16"/>
        <v>5.1526076214153447</v>
      </c>
      <c r="BE52" s="15">
        <f t="shared" si="16"/>
        <v>5.2748286844031353</v>
      </c>
      <c r="BF52" s="15">
        <f t="shared" si="16"/>
        <v>5.3737207573448362</v>
      </c>
      <c r="BG52" s="15">
        <f t="shared" si="16"/>
        <v>5.449616986244191</v>
      </c>
      <c r="BH52" s="15">
        <f t="shared" si="15"/>
        <v>5.9807676668064254</v>
      </c>
      <c r="BI52" s="15">
        <f t="shared" si="15"/>
        <v>6.0156433826144893</v>
      </c>
      <c r="BJ52" s="15">
        <f t="shared" si="15"/>
        <v>6.0284616375997588</v>
      </c>
      <c r="BK52" s="15">
        <f t="shared" si="15"/>
        <v>6.0207012353652036</v>
      </c>
      <c r="BL52" s="15">
        <f t="shared" si="15"/>
        <v>5.9940337296892174</v>
      </c>
      <c r="BM52" s="15">
        <f t="shared" si="15"/>
        <v>6.0831843702625532</v>
      </c>
      <c r="BN52" s="15">
        <f t="shared" si="15"/>
        <v>6.0230006519576236</v>
      </c>
      <c r="BO52" s="15">
        <f t="shared" si="15"/>
        <v>5.9494430788246122</v>
      </c>
      <c r="BP52" s="15">
        <f t="shared" si="15"/>
        <v>5.864655292602146</v>
      </c>
      <c r="BQ52" s="15">
        <f t="shared" si="15"/>
        <v>5.770801257404786</v>
      </c>
      <c r="BR52" s="15">
        <f t="shared" si="15"/>
        <v>5.6767282257685645</v>
      </c>
      <c r="BS52" s="15">
        <f t="shared" si="22"/>
        <v>5.5710134024603031</v>
      </c>
      <c r="BT52" s="15">
        <f t="shared" si="22"/>
        <v>5.4624893765517619</v>
      </c>
      <c r="BU52" s="15">
        <f t="shared" si="22"/>
        <v>5.3530501710555152</v>
      </c>
      <c r="BV52" s="15">
        <f t="shared" si="22"/>
        <v>5.2444332138449674</v>
      </c>
      <c r="BW52" s="15">
        <f t="shared" si="22"/>
        <v>5.070273950359045</v>
      </c>
      <c r="BX52" s="15">
        <f t="shared" si="22"/>
        <v>4.9690660055180293</v>
      </c>
      <c r="BY52" s="15">
        <f t="shared" si="22"/>
        <v>4.8725364771481008</v>
      </c>
      <c r="BZ52" s="15">
        <f t="shared" si="22"/>
        <v>4.7814325222848666</v>
      </c>
      <c r="CA52" s="15">
        <f t="shared" si="22"/>
        <v>4.6961721695669691</v>
      </c>
      <c r="CB52" s="15">
        <f t="shared" si="22"/>
        <v>4.7186538535138718</v>
      </c>
      <c r="CC52" s="15">
        <f t="shared" si="22"/>
        <v>4.6432154596687996</v>
      </c>
      <c r="CD52" s="15">
        <f t="shared" si="22"/>
        <v>4.5726560832771774</v>
      </c>
      <c r="CE52" s="15">
        <f t="shared" si="22"/>
        <v>4.5057005101001044</v>
      </c>
      <c r="CF52" s="15">
        <f t="shared" si="22"/>
        <v>4.4405586825121794</v>
      </c>
      <c r="CG52" s="15">
        <f t="shared" si="22"/>
        <v>4.6449278258879101</v>
      </c>
      <c r="CH52" s="15">
        <f t="shared" si="22"/>
        <v>4.5715389480341138</v>
      </c>
      <c r="CI52" s="15">
        <f t="shared" si="18"/>
        <v>4.4907154540920677</v>
      </c>
      <c r="CJ52" s="15">
        <f t="shared" si="18"/>
        <v>4.3979913695421056</v>
      </c>
      <c r="CK52" s="15">
        <f t="shared" si="18"/>
        <v>4.2881646284345916</v>
      </c>
      <c r="CL52" s="15">
        <f t="shared" si="18"/>
        <v>4.3655879571583522</v>
      </c>
      <c r="CM52" s="15">
        <f t="shared" si="18"/>
        <v>4.1945767557394742</v>
      </c>
      <c r="CN52" s="15">
        <f t="shared" si="18"/>
        <v>3.9841628365745838</v>
      </c>
      <c r="CO52" s="15">
        <f t="shared" si="18"/>
        <v>3.7253892959396877</v>
      </c>
      <c r="CP52" s="15"/>
      <c r="CQ52" s="15"/>
      <c r="CR52" s="15"/>
      <c r="CS52" s="15"/>
      <c r="CT52" s="20">
        <f t="shared" si="6"/>
        <v>203.19314373600196</v>
      </c>
      <c r="CU52" s="15"/>
      <c r="CV52" s="49">
        <f>賃金!R73*$B$3/100</f>
        <v>6.8395577518132304</v>
      </c>
      <c r="CW52" s="15">
        <f t="shared" si="19"/>
        <v>7.2094574073593831</v>
      </c>
      <c r="CX52" s="15">
        <f t="shared" si="19"/>
        <v>9.2015826768329987</v>
      </c>
      <c r="CY52" s="15">
        <f t="shared" si="19"/>
        <v>9.5462134193249177</v>
      </c>
      <c r="CZ52" s="15">
        <f t="shared" si="19"/>
        <v>9.8314893791290086</v>
      </c>
      <c r="DA52" s="15">
        <f t="shared" si="19"/>
        <v>10.055542603582213</v>
      </c>
      <c r="DB52" s="15">
        <f t="shared" si="19"/>
        <v>10.217888539148644</v>
      </c>
      <c r="DC52" s="15">
        <f t="shared" si="17"/>
        <v>10.711225356105379</v>
      </c>
      <c r="DD52" s="15">
        <f t="shared" si="17"/>
        <v>10.755199507973936</v>
      </c>
      <c r="DE52" s="15">
        <f t="shared" si="17"/>
        <v>10.740888056971729</v>
      </c>
      <c r="DF52" s="15">
        <f t="shared" si="17"/>
        <v>10.672190374142337</v>
      </c>
      <c r="DG52" s="15">
        <f t="shared" si="17"/>
        <v>10.553771053688893</v>
      </c>
      <c r="DH52" s="15">
        <f t="shared" si="17"/>
        <v>10.622999794598373</v>
      </c>
      <c r="DI52" s="15">
        <f t="shared" si="17"/>
        <v>10.417021272641943</v>
      </c>
      <c r="DJ52" s="15">
        <f t="shared" si="17"/>
        <v>10.17783942701076</v>
      </c>
      <c r="DK52" s="15">
        <f t="shared" si="17"/>
        <v>9.9119808924601127</v>
      </c>
      <c r="DL52" s="15">
        <f t="shared" si="17"/>
        <v>9.626068919929553</v>
      </c>
      <c r="DM52" s="15">
        <f t="shared" si="17"/>
        <v>9.1211533510284877</v>
      </c>
      <c r="DN52" s="15">
        <f t="shared" si="17"/>
        <v>8.8214582472470084</v>
      </c>
      <c r="DO52" s="15">
        <f t="shared" si="24"/>
        <v>8.5208092545969105</v>
      </c>
      <c r="DP52" s="15">
        <f t="shared" si="24"/>
        <v>8.2247204412648607</v>
      </c>
      <c r="DQ52" s="15">
        <f t="shared" si="24"/>
        <v>7.9381297755539801</v>
      </c>
      <c r="DR52" s="15">
        <f t="shared" si="24"/>
        <v>7.5639552570178186</v>
      </c>
      <c r="DS52" s="15">
        <f t="shared" si="24"/>
        <v>7.3115800562194462</v>
      </c>
      <c r="DT52" s="15">
        <f t="shared" si="24"/>
        <v>7.0784612198235344</v>
      </c>
      <c r="DU52" s="15">
        <f t="shared" si="24"/>
        <v>6.8658740615240363</v>
      </c>
      <c r="DV52" s="15">
        <f t="shared" si="24"/>
        <v>6.6738636853340756</v>
      </c>
      <c r="DW52" s="15">
        <f t="shared" si="24"/>
        <v>6.7193139396373995</v>
      </c>
      <c r="DX52" s="15">
        <f t="shared" si="24"/>
        <v>6.5577637366558914</v>
      </c>
      <c r="DY52" s="15">
        <f t="shared" si="24"/>
        <v>6.4086239340218363</v>
      </c>
      <c r="DZ52" s="15">
        <f t="shared" si="21"/>
        <v>6.2654872816966876</v>
      </c>
      <c r="EA52" s="15">
        <f t="shared" si="21"/>
        <v>6.1199910957388104</v>
      </c>
      <c r="EB52" s="15">
        <f t="shared" si="21"/>
        <v>6.3296621073758077</v>
      </c>
      <c r="EC52" s="15">
        <f t="shared" si="21"/>
        <v>6.1345076192187831</v>
      </c>
      <c r="ED52" s="15">
        <f t="shared" si="21"/>
        <v>5.8963022667124134</v>
      </c>
      <c r="EE52" s="15">
        <f t="shared" si="21"/>
        <v>5.5964103567685832</v>
      </c>
      <c r="EF52" s="15">
        <f t="shared" si="21"/>
        <v>5.2133939149380204</v>
      </c>
      <c r="EG52" s="15">
        <f t="shared" si="21"/>
        <v>4.5269223022538885</v>
      </c>
      <c r="EH52" s="15">
        <f t="shared" si="21"/>
        <v>3.9273593271600542</v>
      </c>
      <c r="EI52" s="15"/>
      <c r="EJ52" s="15"/>
      <c r="EK52" s="15"/>
      <c r="EL52" s="15"/>
      <c r="EN52" s="20">
        <f t="shared" si="8"/>
        <v>308.06710191268843</v>
      </c>
      <c r="EO52" s="29">
        <f t="shared" si="3"/>
        <v>23581.763590118338</v>
      </c>
      <c r="EQ52" s="13">
        <f t="shared" si="9"/>
        <v>-5616.3702649999996</v>
      </c>
      <c r="ER52" s="20">
        <f t="shared" si="4"/>
        <v>17965.393325118341</v>
      </c>
      <c r="ES52" s="13">
        <f t="shared" si="0"/>
        <v>893.33715838498551</v>
      </c>
    </row>
    <row r="53" spans="1:149" ht="15.75">
      <c r="A53" s="18">
        <v>2065</v>
      </c>
      <c r="C53" s="13">
        <v>62</v>
      </c>
      <c r="D53" s="49">
        <f>賃金!P74*$B$3/100</f>
        <v>3.2652501185104308</v>
      </c>
      <c r="E53" s="15">
        <f t="shared" si="14"/>
        <v>3.4492065257535209</v>
      </c>
      <c r="F53" s="15">
        <f t="shared" si="14"/>
        <v>3.6085976703901737</v>
      </c>
      <c r="G53" s="15">
        <f t="shared" si="14"/>
        <v>4.5714943737580178</v>
      </c>
      <c r="H53" s="15">
        <f t="shared" si="14"/>
        <v>4.7111725501058359</v>
      </c>
      <c r="I53" s="15">
        <f t="shared" si="14"/>
        <v>4.8259303551241111</v>
      </c>
      <c r="J53" s="15">
        <f t="shared" si="14"/>
        <v>4.9174403876608688</v>
      </c>
      <c r="K53" s="15">
        <f t="shared" si="14"/>
        <v>4.9873594951507387</v>
      </c>
      <c r="L53" s="15">
        <f t="shared" si="13"/>
        <v>5.3594659874415473</v>
      </c>
      <c r="M53" s="15">
        <f t="shared" si="13"/>
        <v>5.393110812031523</v>
      </c>
      <c r="N53" s="15">
        <f t="shared" si="13"/>
        <v>5.4089244441858577</v>
      </c>
      <c r="O53" s="15">
        <f t="shared" si="13"/>
        <v>5.4085552853062859</v>
      </c>
      <c r="P53" s="15">
        <f t="shared" si="13"/>
        <v>5.3936112940271093</v>
      </c>
      <c r="Q53" s="15">
        <f t="shared" si="13"/>
        <v>5.4854933888591599</v>
      </c>
      <c r="R53" s="15">
        <f t="shared" si="13"/>
        <v>5.4451569486237021</v>
      </c>
      <c r="S53" s="15">
        <f t="shared" si="13"/>
        <v>5.3945552689561609</v>
      </c>
      <c r="T53" s="15">
        <f t="shared" si="13"/>
        <v>5.3351184109991072</v>
      </c>
      <c r="U53" s="15">
        <f t="shared" si="13"/>
        <v>5.2682108768645071</v>
      </c>
      <c r="V53" s="15">
        <f t="shared" si="13"/>
        <v>5.1617689898874746</v>
      </c>
      <c r="W53" s="15">
        <f t="shared" si="13"/>
        <v>5.084228265213639</v>
      </c>
      <c r="X53" s="15">
        <f t="shared" si="13"/>
        <v>5.0028931118898878</v>
      </c>
      <c r="Y53" s="15">
        <f t="shared" si="13"/>
        <v>4.918810603220436</v>
      </c>
      <c r="Z53" s="15">
        <f t="shared" si="13"/>
        <v>4.8329386169002131</v>
      </c>
      <c r="AA53" s="15">
        <f t="shared" si="13"/>
        <v>4.6834125507067315</v>
      </c>
      <c r="AB53" s="15">
        <f t="shared" si="23"/>
        <v>4.5976037047241398</v>
      </c>
      <c r="AC53" s="15">
        <f t="shared" si="23"/>
        <v>4.5122891056357979</v>
      </c>
      <c r="AD53" s="15">
        <f t="shared" si="23"/>
        <v>4.4280144250456042</v>
      </c>
      <c r="AE53" s="15">
        <f t="shared" si="23"/>
        <v>4.3452135782530936</v>
      </c>
      <c r="AF53" s="15">
        <f t="shared" si="23"/>
        <v>4.2624055718904232</v>
      </c>
      <c r="AG53" s="15">
        <f t="shared" si="23"/>
        <v>4.1834167009801009</v>
      </c>
      <c r="AH53" s="15">
        <f t="shared" si="23"/>
        <v>4.1064845250352002</v>
      </c>
      <c r="AI53" s="15">
        <f t="shared" si="23"/>
        <v>4.031548480551856</v>
      </c>
      <c r="AJ53" s="15">
        <f t="shared" si="23"/>
        <v>3.9584125652969919</v>
      </c>
      <c r="AK53" s="15">
        <f t="shared" si="20"/>
        <v>4.1266476401024628</v>
      </c>
      <c r="AL53" s="15">
        <f t="shared" si="20"/>
        <v>4.0515952411261464</v>
      </c>
      <c r="AM53" s="15">
        <f t="shared" si="20"/>
        <v>3.9769166021219395</v>
      </c>
      <c r="AN53" s="15">
        <f t="shared" si="20"/>
        <v>3.9017780397580206</v>
      </c>
      <c r="AO53" s="15">
        <f t="shared" si="20"/>
        <v>3.8251768778358377</v>
      </c>
      <c r="AP53" s="15">
        <f t="shared" si="20"/>
        <v>4.1192231307511946</v>
      </c>
      <c r="AQ53" s="15">
        <f t="shared" si="20"/>
        <v>4.0276930598885174</v>
      </c>
      <c r="AR53" s="15">
        <f t="shared" si="20"/>
        <v>3.930076448877025</v>
      </c>
      <c r="AS53" s="15">
        <f t="shared" si="20"/>
        <v>3.824471961173133</v>
      </c>
      <c r="AT53" s="15">
        <f>AS52</f>
        <v>3.708764722152424</v>
      </c>
      <c r="AU53" s="15">
        <f>AT52</f>
        <v>3.1394351669941063</v>
      </c>
      <c r="AV53" s="15"/>
      <c r="AW53" s="15"/>
      <c r="AX53" s="15"/>
      <c r="AY53" s="20">
        <f t="shared" si="2"/>
        <v>97.852311880625336</v>
      </c>
      <c r="AZ53" s="15"/>
      <c r="BA53" s="49">
        <f>賃金!Q74*$B$3/100</f>
        <v>3.6339930655340607</v>
      </c>
      <c r="BB53" s="15">
        <f t="shared" si="16"/>
        <v>3.8073799323178896</v>
      </c>
      <c r="BC53" s="15">
        <f t="shared" si="16"/>
        <v>3.9635813619743532</v>
      </c>
      <c r="BD53" s="15">
        <f t="shared" si="16"/>
        <v>5.00706084646015</v>
      </c>
      <c r="BE53" s="15">
        <f t="shared" si="16"/>
        <v>5.1526076214153447</v>
      </c>
      <c r="BF53" s="15">
        <f t="shared" si="16"/>
        <v>5.2748286844031353</v>
      </c>
      <c r="BG53" s="15">
        <f t="shared" si="16"/>
        <v>5.3737207573448362</v>
      </c>
      <c r="BH53" s="15">
        <f t="shared" si="15"/>
        <v>5.449616986244191</v>
      </c>
      <c r="BI53" s="15">
        <f t="shared" si="15"/>
        <v>5.9807676668064254</v>
      </c>
      <c r="BJ53" s="15">
        <f t="shared" si="15"/>
        <v>6.0156433826144893</v>
      </c>
      <c r="BK53" s="15">
        <f t="shared" si="15"/>
        <v>6.0284616375997588</v>
      </c>
      <c r="BL53" s="15">
        <f t="shared" si="15"/>
        <v>6.0207012353652036</v>
      </c>
      <c r="BM53" s="15">
        <f t="shared" si="15"/>
        <v>5.9940337296892174</v>
      </c>
      <c r="BN53" s="15">
        <f t="shared" si="15"/>
        <v>6.0831843702625532</v>
      </c>
      <c r="BO53" s="15">
        <f t="shared" si="15"/>
        <v>6.0230006519576236</v>
      </c>
      <c r="BP53" s="15">
        <f t="shared" si="15"/>
        <v>5.9494430788246122</v>
      </c>
      <c r="BQ53" s="15">
        <f t="shared" si="15"/>
        <v>5.864655292602146</v>
      </c>
      <c r="BR53" s="15">
        <f t="shared" si="15"/>
        <v>5.770801257404786</v>
      </c>
      <c r="BS53" s="15">
        <f t="shared" si="22"/>
        <v>5.6767282257685645</v>
      </c>
      <c r="BT53" s="15">
        <f t="shared" si="22"/>
        <v>5.5710134024603031</v>
      </c>
      <c r="BU53" s="15">
        <f t="shared" si="22"/>
        <v>5.4624893765517619</v>
      </c>
      <c r="BV53" s="15">
        <f t="shared" si="22"/>
        <v>5.3530501710555152</v>
      </c>
      <c r="BW53" s="15">
        <f t="shared" si="22"/>
        <v>5.2444332138449674</v>
      </c>
      <c r="BX53" s="15">
        <f t="shared" si="22"/>
        <v>5.070273950359045</v>
      </c>
      <c r="BY53" s="15">
        <f t="shared" si="22"/>
        <v>4.9690660055180293</v>
      </c>
      <c r="BZ53" s="15">
        <f t="shared" si="22"/>
        <v>4.8725364771481008</v>
      </c>
      <c r="CA53" s="15">
        <f t="shared" si="22"/>
        <v>4.7814325222848666</v>
      </c>
      <c r="CB53" s="15">
        <f t="shared" si="22"/>
        <v>4.6961721695669691</v>
      </c>
      <c r="CC53" s="15">
        <f t="shared" si="22"/>
        <v>4.7186538535138718</v>
      </c>
      <c r="CD53" s="15">
        <f t="shared" si="22"/>
        <v>4.6432154596687996</v>
      </c>
      <c r="CE53" s="15">
        <f t="shared" si="22"/>
        <v>4.5726560832771774</v>
      </c>
      <c r="CF53" s="15">
        <f t="shared" si="22"/>
        <v>4.5057005101001044</v>
      </c>
      <c r="CG53" s="15">
        <f t="shared" si="22"/>
        <v>4.4405586825121794</v>
      </c>
      <c r="CH53" s="15">
        <f t="shared" si="22"/>
        <v>4.6449278258879101</v>
      </c>
      <c r="CI53" s="15">
        <f t="shared" si="18"/>
        <v>4.5715389480341138</v>
      </c>
      <c r="CJ53" s="15">
        <f t="shared" si="18"/>
        <v>4.4907154540920677</v>
      </c>
      <c r="CK53" s="15">
        <f t="shared" si="18"/>
        <v>4.3979913695421056</v>
      </c>
      <c r="CL53" s="15">
        <f t="shared" si="18"/>
        <v>4.2881646284345916</v>
      </c>
      <c r="CM53" s="15">
        <f t="shared" si="18"/>
        <v>4.3655879571583522</v>
      </c>
      <c r="CN53" s="15">
        <f t="shared" si="18"/>
        <v>4.1945767557394742</v>
      </c>
      <c r="CO53" s="15">
        <f t="shared" si="18"/>
        <v>3.9841628365745838</v>
      </c>
      <c r="CP53" s="15">
        <f t="shared" si="18"/>
        <v>3.7253892959396877</v>
      </c>
      <c r="CQ53" s="15"/>
      <c r="CR53" s="15"/>
      <c r="CS53" s="15"/>
      <c r="CT53" s="20">
        <f t="shared" si="6"/>
        <v>207.00052366831983</v>
      </c>
      <c r="CU53" s="15"/>
      <c r="CV53" s="49">
        <f>賃金!R74*$B$3/100</f>
        <v>6.4334852396543614</v>
      </c>
      <c r="CW53" s="15">
        <f t="shared" si="19"/>
        <v>6.8395577518132304</v>
      </c>
      <c r="CX53" s="15">
        <f t="shared" si="19"/>
        <v>7.2094574073593831</v>
      </c>
      <c r="CY53" s="15">
        <f t="shared" si="19"/>
        <v>9.2015826768329987</v>
      </c>
      <c r="CZ53" s="15">
        <f t="shared" si="19"/>
        <v>9.5462134193249177</v>
      </c>
      <c r="DA53" s="15">
        <f t="shared" si="19"/>
        <v>9.8314893791290086</v>
      </c>
      <c r="DB53" s="15">
        <f t="shared" si="19"/>
        <v>10.055542603582213</v>
      </c>
      <c r="DC53" s="15">
        <f t="shared" si="17"/>
        <v>10.217888539148644</v>
      </c>
      <c r="DD53" s="15">
        <f t="shared" si="17"/>
        <v>10.711225356105379</v>
      </c>
      <c r="DE53" s="15">
        <f t="shared" si="17"/>
        <v>10.755199507973936</v>
      </c>
      <c r="DF53" s="15">
        <f t="shared" si="17"/>
        <v>10.740888056971729</v>
      </c>
      <c r="DG53" s="15">
        <f t="shared" si="17"/>
        <v>10.672190374142337</v>
      </c>
      <c r="DH53" s="15">
        <f t="shared" si="17"/>
        <v>10.553771053688893</v>
      </c>
      <c r="DI53" s="15">
        <f t="shared" si="17"/>
        <v>10.622999794598373</v>
      </c>
      <c r="DJ53" s="15">
        <f t="shared" si="17"/>
        <v>10.417021272641943</v>
      </c>
      <c r="DK53" s="15">
        <f t="shared" si="17"/>
        <v>10.17783942701076</v>
      </c>
      <c r="DL53" s="15">
        <f t="shared" si="17"/>
        <v>9.9119808924601127</v>
      </c>
      <c r="DM53" s="15">
        <f t="shared" si="17"/>
        <v>9.626068919929553</v>
      </c>
      <c r="DN53" s="15">
        <f t="shared" si="17"/>
        <v>9.1211533510284877</v>
      </c>
      <c r="DO53" s="15">
        <f t="shared" si="24"/>
        <v>8.8214582472470084</v>
      </c>
      <c r="DP53" s="15">
        <f t="shared" si="24"/>
        <v>8.5208092545969105</v>
      </c>
      <c r="DQ53" s="15">
        <f t="shared" si="24"/>
        <v>8.2247204412648607</v>
      </c>
      <c r="DR53" s="15">
        <f t="shared" si="24"/>
        <v>7.9381297755539801</v>
      </c>
      <c r="DS53" s="15">
        <f t="shared" si="24"/>
        <v>7.5639552570178186</v>
      </c>
      <c r="DT53" s="15">
        <f t="shared" si="24"/>
        <v>7.3115800562194462</v>
      </c>
      <c r="DU53" s="15">
        <f t="shared" si="24"/>
        <v>7.0784612198235344</v>
      </c>
      <c r="DV53" s="15">
        <f t="shared" si="24"/>
        <v>6.8658740615240363</v>
      </c>
      <c r="DW53" s="15">
        <f t="shared" si="24"/>
        <v>6.6738636853340756</v>
      </c>
      <c r="DX53" s="15">
        <f t="shared" si="24"/>
        <v>6.7193139396373995</v>
      </c>
      <c r="DY53" s="15">
        <f t="shared" si="24"/>
        <v>6.5577637366558914</v>
      </c>
      <c r="DZ53" s="15">
        <f t="shared" si="21"/>
        <v>6.4086239340218363</v>
      </c>
      <c r="EA53" s="15">
        <f t="shared" si="21"/>
        <v>6.2654872816966876</v>
      </c>
      <c r="EB53" s="15">
        <f t="shared" si="21"/>
        <v>6.1199910957388104</v>
      </c>
      <c r="EC53" s="15">
        <f t="shared" si="21"/>
        <v>6.3296621073758077</v>
      </c>
      <c r="ED53" s="15">
        <f t="shared" si="21"/>
        <v>6.1345076192187831</v>
      </c>
      <c r="EE53" s="15">
        <f t="shared" si="21"/>
        <v>5.8963022667124134</v>
      </c>
      <c r="EF53" s="15">
        <f t="shared" si="21"/>
        <v>5.5964103567685832</v>
      </c>
      <c r="EG53" s="15">
        <f t="shared" si="21"/>
        <v>5.2133939149380204</v>
      </c>
      <c r="EH53" s="15">
        <f t="shared" si="21"/>
        <v>4.5269223022538885</v>
      </c>
      <c r="EI53" s="15">
        <f t="shared" si="21"/>
        <v>3.9273593271600542</v>
      </c>
      <c r="EJ53" s="15"/>
      <c r="EK53" s="15"/>
      <c r="EL53" s="15"/>
      <c r="EN53" s="20">
        <f t="shared" si="8"/>
        <v>314.90665966450166</v>
      </c>
      <c r="EO53" s="29">
        <f t="shared" si="3"/>
        <v>24084.613598294221</v>
      </c>
      <c r="EQ53" s="13">
        <f t="shared" si="9"/>
        <v>-5616.3702649999996</v>
      </c>
      <c r="ER53" s="20">
        <f t="shared" si="4"/>
        <v>18468.243333294224</v>
      </c>
      <c r="ES53" s="13">
        <f t="shared" si="0"/>
        <v>856.43051517774768</v>
      </c>
    </row>
    <row r="54" spans="1:149" ht="15.75">
      <c r="A54" s="18">
        <v>2066</v>
      </c>
      <c r="C54" s="13">
        <v>63</v>
      </c>
      <c r="D54" s="49">
        <f>賃金!P75*$B$3/100</f>
        <v>3.0553431713164492</v>
      </c>
      <c r="E54" s="15">
        <f t="shared" si="14"/>
        <v>3.2652501185104308</v>
      </c>
      <c r="F54" s="15">
        <f t="shared" si="14"/>
        <v>3.4492065257535209</v>
      </c>
      <c r="G54" s="15">
        <f t="shared" si="14"/>
        <v>3.6085976703901737</v>
      </c>
      <c r="H54" s="15">
        <f t="shared" si="14"/>
        <v>4.5714943737580178</v>
      </c>
      <c r="I54" s="15">
        <f t="shared" si="14"/>
        <v>4.7111725501058359</v>
      </c>
      <c r="J54" s="15">
        <f t="shared" si="14"/>
        <v>4.8259303551241111</v>
      </c>
      <c r="K54" s="15">
        <f t="shared" si="14"/>
        <v>4.9174403876608688</v>
      </c>
      <c r="L54" s="15">
        <f t="shared" si="13"/>
        <v>4.9873594951507387</v>
      </c>
      <c r="M54" s="15">
        <f t="shared" si="13"/>
        <v>5.3594659874415473</v>
      </c>
      <c r="N54" s="15">
        <f t="shared" si="13"/>
        <v>5.393110812031523</v>
      </c>
      <c r="O54" s="15">
        <f t="shared" si="13"/>
        <v>5.4089244441858577</v>
      </c>
      <c r="P54" s="15">
        <f t="shared" si="13"/>
        <v>5.4085552853062859</v>
      </c>
      <c r="Q54" s="15">
        <f t="shared" si="13"/>
        <v>5.3936112940271093</v>
      </c>
      <c r="R54" s="15">
        <f t="shared" si="13"/>
        <v>5.4854933888591599</v>
      </c>
      <c r="S54" s="15">
        <f t="shared" si="13"/>
        <v>5.4451569486237021</v>
      </c>
      <c r="T54" s="15">
        <f t="shared" si="13"/>
        <v>5.3945552689561609</v>
      </c>
      <c r="U54" s="15">
        <f t="shared" si="13"/>
        <v>5.3351184109991072</v>
      </c>
      <c r="V54" s="15">
        <f t="shared" si="13"/>
        <v>5.2682108768645071</v>
      </c>
      <c r="W54" s="15">
        <f t="shared" si="13"/>
        <v>5.1617689898874746</v>
      </c>
      <c r="X54" s="15">
        <f t="shared" si="13"/>
        <v>5.084228265213639</v>
      </c>
      <c r="Y54" s="15">
        <f t="shared" si="13"/>
        <v>5.0028931118898878</v>
      </c>
      <c r="Z54" s="15">
        <f t="shared" si="13"/>
        <v>4.918810603220436</v>
      </c>
      <c r="AA54" s="15">
        <f t="shared" si="13"/>
        <v>4.8329386169002131</v>
      </c>
      <c r="AB54" s="15">
        <f t="shared" si="23"/>
        <v>4.6834125507067315</v>
      </c>
      <c r="AC54" s="15">
        <f t="shared" si="23"/>
        <v>4.5976037047241398</v>
      </c>
      <c r="AD54" s="15">
        <f t="shared" si="23"/>
        <v>4.5122891056357979</v>
      </c>
      <c r="AE54" s="15">
        <f t="shared" si="23"/>
        <v>4.4280144250456042</v>
      </c>
      <c r="AF54" s="15">
        <f t="shared" si="23"/>
        <v>4.3452135782530936</v>
      </c>
      <c r="AG54" s="15">
        <f t="shared" si="23"/>
        <v>4.2624055718904232</v>
      </c>
      <c r="AH54" s="15">
        <f t="shared" si="23"/>
        <v>4.1834167009801009</v>
      </c>
      <c r="AI54" s="15">
        <f t="shared" si="23"/>
        <v>4.1064845250352002</v>
      </c>
      <c r="AJ54" s="15">
        <f t="shared" si="23"/>
        <v>4.031548480551856</v>
      </c>
      <c r="AK54" s="15">
        <f t="shared" si="20"/>
        <v>3.9584125652969919</v>
      </c>
      <c r="AL54" s="15">
        <f t="shared" si="20"/>
        <v>4.1266476401024628</v>
      </c>
      <c r="AM54" s="15">
        <f t="shared" si="20"/>
        <v>4.0515952411261464</v>
      </c>
      <c r="AN54" s="15">
        <f t="shared" si="20"/>
        <v>3.9769166021219395</v>
      </c>
      <c r="AO54" s="15">
        <f t="shared" si="20"/>
        <v>3.9017780397580206</v>
      </c>
      <c r="AP54" s="15">
        <f t="shared" si="20"/>
        <v>3.8251768778358377</v>
      </c>
      <c r="AQ54" s="15">
        <f t="shared" si="20"/>
        <v>4.1192231307511946</v>
      </c>
      <c r="AR54" s="15">
        <f t="shared" si="20"/>
        <v>4.0276930598885174</v>
      </c>
      <c r="AS54" s="15">
        <f t="shared" si="20"/>
        <v>3.930076448877025</v>
      </c>
      <c r="AT54" s="15">
        <f>AS53</f>
        <v>3.824471961173133</v>
      </c>
      <c r="AU54" s="15">
        <f>AT53</f>
        <v>3.708764722152424</v>
      </c>
      <c r="AV54" s="15">
        <f>AU53</f>
        <v>3.1394351669941063</v>
      </c>
      <c r="AW54" s="15"/>
      <c r="AX54" s="15"/>
      <c r="AY54" s="20">
        <f t="shared" si="2"/>
        <v>99.484936939880555</v>
      </c>
      <c r="AZ54" s="15"/>
      <c r="BA54" s="49">
        <f>賃金!Q75*$B$3/100</f>
        <v>3.4447863986182665</v>
      </c>
      <c r="BB54" s="15">
        <f t="shared" si="16"/>
        <v>3.6339930655340607</v>
      </c>
      <c r="BC54" s="15">
        <f t="shared" si="16"/>
        <v>3.8073799323178896</v>
      </c>
      <c r="BD54" s="15">
        <f t="shared" si="16"/>
        <v>3.9635813619743532</v>
      </c>
      <c r="BE54" s="15">
        <f t="shared" si="16"/>
        <v>5.00706084646015</v>
      </c>
      <c r="BF54" s="15">
        <f t="shared" si="16"/>
        <v>5.1526076214153447</v>
      </c>
      <c r="BG54" s="15">
        <f t="shared" si="16"/>
        <v>5.2748286844031353</v>
      </c>
      <c r="BH54" s="15">
        <f t="shared" si="15"/>
        <v>5.3737207573448362</v>
      </c>
      <c r="BI54" s="15">
        <f t="shared" si="15"/>
        <v>5.449616986244191</v>
      </c>
      <c r="BJ54" s="15">
        <f t="shared" si="15"/>
        <v>5.9807676668064254</v>
      </c>
      <c r="BK54" s="15">
        <f t="shared" si="15"/>
        <v>6.0156433826144893</v>
      </c>
      <c r="BL54" s="15">
        <f t="shared" si="15"/>
        <v>6.0284616375997588</v>
      </c>
      <c r="BM54" s="15">
        <f t="shared" si="15"/>
        <v>6.0207012353652036</v>
      </c>
      <c r="BN54" s="15">
        <f t="shared" si="15"/>
        <v>5.9940337296892174</v>
      </c>
      <c r="BO54" s="15">
        <f t="shared" si="15"/>
        <v>6.0831843702625532</v>
      </c>
      <c r="BP54" s="15">
        <f t="shared" si="15"/>
        <v>6.0230006519576236</v>
      </c>
      <c r="BQ54" s="15">
        <f t="shared" si="15"/>
        <v>5.9494430788246122</v>
      </c>
      <c r="BR54" s="15">
        <f t="shared" si="15"/>
        <v>5.864655292602146</v>
      </c>
      <c r="BS54" s="15">
        <f t="shared" si="22"/>
        <v>5.770801257404786</v>
      </c>
      <c r="BT54" s="15">
        <f t="shared" si="22"/>
        <v>5.6767282257685645</v>
      </c>
      <c r="BU54" s="15">
        <f t="shared" si="22"/>
        <v>5.5710134024603031</v>
      </c>
      <c r="BV54" s="15">
        <f t="shared" si="22"/>
        <v>5.4624893765517619</v>
      </c>
      <c r="BW54" s="15">
        <f t="shared" si="22"/>
        <v>5.3530501710555152</v>
      </c>
      <c r="BX54" s="15">
        <f t="shared" si="22"/>
        <v>5.2444332138449674</v>
      </c>
      <c r="BY54" s="15">
        <f t="shared" si="22"/>
        <v>5.070273950359045</v>
      </c>
      <c r="BZ54" s="15">
        <f t="shared" si="22"/>
        <v>4.9690660055180293</v>
      </c>
      <c r="CA54" s="15">
        <f t="shared" si="22"/>
        <v>4.8725364771481008</v>
      </c>
      <c r="CB54" s="15">
        <f t="shared" si="22"/>
        <v>4.7814325222848666</v>
      </c>
      <c r="CC54" s="15">
        <f t="shared" si="22"/>
        <v>4.6961721695669691</v>
      </c>
      <c r="CD54" s="15">
        <f t="shared" si="22"/>
        <v>4.7186538535138718</v>
      </c>
      <c r="CE54" s="15">
        <f t="shared" si="22"/>
        <v>4.6432154596687996</v>
      </c>
      <c r="CF54" s="15">
        <f t="shared" si="22"/>
        <v>4.5726560832771774</v>
      </c>
      <c r="CG54" s="15">
        <f t="shared" si="22"/>
        <v>4.5057005101001044</v>
      </c>
      <c r="CH54" s="15">
        <f t="shared" si="22"/>
        <v>4.4405586825121794</v>
      </c>
      <c r="CI54" s="15">
        <f t="shared" si="18"/>
        <v>4.6449278258879101</v>
      </c>
      <c r="CJ54" s="15">
        <f t="shared" si="18"/>
        <v>4.5715389480341138</v>
      </c>
      <c r="CK54" s="15">
        <f t="shared" si="18"/>
        <v>4.4907154540920677</v>
      </c>
      <c r="CL54" s="15">
        <f t="shared" si="18"/>
        <v>4.3979913695421056</v>
      </c>
      <c r="CM54" s="15">
        <f t="shared" si="18"/>
        <v>4.2881646284345916</v>
      </c>
      <c r="CN54" s="15">
        <f t="shared" si="18"/>
        <v>4.3655879571583522</v>
      </c>
      <c r="CO54" s="15">
        <f t="shared" si="18"/>
        <v>4.1945767557394742</v>
      </c>
      <c r="CP54" s="15">
        <f t="shared" si="18"/>
        <v>3.9841628365745838</v>
      </c>
      <c r="CQ54" s="15">
        <f t="shared" si="18"/>
        <v>3.7253892959396877</v>
      </c>
      <c r="CR54" s="15"/>
      <c r="CS54" s="15"/>
      <c r="CT54" s="20">
        <f t="shared" si="6"/>
        <v>210.6345167338539</v>
      </c>
      <c r="CU54" s="15"/>
      <c r="CV54" s="49">
        <f>賃金!R75*$B$3/100</f>
        <v>5.9983616145609675</v>
      </c>
      <c r="CW54" s="15">
        <f t="shared" si="19"/>
        <v>6.4334852396543614</v>
      </c>
      <c r="CX54" s="15">
        <f t="shared" si="19"/>
        <v>6.8395577518132304</v>
      </c>
      <c r="CY54" s="15">
        <f t="shared" si="19"/>
        <v>7.2094574073593831</v>
      </c>
      <c r="CZ54" s="15">
        <f t="shared" si="19"/>
        <v>9.2015826768329987</v>
      </c>
      <c r="DA54" s="15">
        <f t="shared" si="19"/>
        <v>9.5462134193249177</v>
      </c>
      <c r="DB54" s="15">
        <f t="shared" si="19"/>
        <v>9.8314893791290086</v>
      </c>
      <c r="DC54" s="15">
        <f t="shared" si="17"/>
        <v>10.055542603582213</v>
      </c>
      <c r="DD54" s="15">
        <f t="shared" si="17"/>
        <v>10.217888539148644</v>
      </c>
      <c r="DE54" s="15">
        <f t="shared" si="17"/>
        <v>10.711225356105379</v>
      </c>
      <c r="DF54" s="15">
        <f t="shared" si="17"/>
        <v>10.755199507973936</v>
      </c>
      <c r="DG54" s="15">
        <f t="shared" si="17"/>
        <v>10.740888056971729</v>
      </c>
      <c r="DH54" s="15">
        <f t="shared" si="17"/>
        <v>10.672190374142337</v>
      </c>
      <c r="DI54" s="15">
        <f t="shared" si="17"/>
        <v>10.553771053688893</v>
      </c>
      <c r="DJ54" s="15">
        <f t="shared" si="17"/>
        <v>10.622999794598373</v>
      </c>
      <c r="DK54" s="15">
        <f t="shared" si="17"/>
        <v>10.417021272641943</v>
      </c>
      <c r="DL54" s="15">
        <f t="shared" si="17"/>
        <v>10.17783942701076</v>
      </c>
      <c r="DM54" s="15">
        <f t="shared" si="17"/>
        <v>9.9119808924601127</v>
      </c>
      <c r="DN54" s="15">
        <f t="shared" si="17"/>
        <v>9.626068919929553</v>
      </c>
      <c r="DO54" s="15">
        <f t="shared" si="24"/>
        <v>9.1211533510284877</v>
      </c>
      <c r="DP54" s="15">
        <f t="shared" si="24"/>
        <v>8.8214582472470084</v>
      </c>
      <c r="DQ54" s="15">
        <f t="shared" si="24"/>
        <v>8.5208092545969105</v>
      </c>
      <c r="DR54" s="15">
        <f t="shared" si="24"/>
        <v>8.2247204412648607</v>
      </c>
      <c r="DS54" s="15">
        <f t="shared" si="24"/>
        <v>7.9381297755539801</v>
      </c>
      <c r="DT54" s="15">
        <f t="shared" si="24"/>
        <v>7.5639552570178186</v>
      </c>
      <c r="DU54" s="15">
        <f t="shared" si="24"/>
        <v>7.3115800562194462</v>
      </c>
      <c r="DV54" s="15">
        <f t="shared" si="24"/>
        <v>7.0784612198235344</v>
      </c>
      <c r="DW54" s="15">
        <f t="shared" si="24"/>
        <v>6.8658740615240363</v>
      </c>
      <c r="DX54" s="15">
        <f t="shared" si="24"/>
        <v>6.6738636853340756</v>
      </c>
      <c r="DY54" s="15">
        <f t="shared" si="24"/>
        <v>6.7193139396373995</v>
      </c>
      <c r="DZ54" s="15">
        <f t="shared" si="21"/>
        <v>6.5577637366558914</v>
      </c>
      <c r="EA54" s="15">
        <f t="shared" si="21"/>
        <v>6.4086239340218363</v>
      </c>
      <c r="EB54" s="15">
        <f t="shared" si="21"/>
        <v>6.2654872816966876</v>
      </c>
      <c r="EC54" s="15">
        <f t="shared" si="21"/>
        <v>6.1199910957388104</v>
      </c>
      <c r="ED54" s="15">
        <f t="shared" si="21"/>
        <v>6.3296621073758077</v>
      </c>
      <c r="EE54" s="15">
        <f t="shared" si="21"/>
        <v>6.1345076192187831</v>
      </c>
      <c r="EF54" s="15">
        <f t="shared" si="21"/>
        <v>5.8963022667124134</v>
      </c>
      <c r="EG54" s="15">
        <f t="shared" si="21"/>
        <v>5.5964103567685832</v>
      </c>
      <c r="EH54" s="15">
        <f t="shared" si="21"/>
        <v>5.2133939149380204</v>
      </c>
      <c r="EI54" s="15">
        <f t="shared" si="21"/>
        <v>4.5269223022538885</v>
      </c>
      <c r="EJ54" s="15">
        <f t="shared" si="21"/>
        <v>3.9273593271600542</v>
      </c>
      <c r="EK54" s="15"/>
      <c r="EL54" s="15"/>
      <c r="EN54" s="20">
        <f t="shared" si="8"/>
        <v>321.34014490415592</v>
      </c>
      <c r="EO54" s="29">
        <f t="shared" si="3"/>
        <v>24558.324155916904</v>
      </c>
      <c r="EQ54" s="13">
        <f t="shared" si="9"/>
        <v>-5616.3702649999996</v>
      </c>
      <c r="ER54" s="20">
        <f t="shared" si="4"/>
        <v>18941.953890916906</v>
      </c>
      <c r="ES54" s="13">
        <f t="shared" si="0"/>
        <v>819.17972749807632</v>
      </c>
    </row>
    <row r="55" spans="1:149" ht="15.75">
      <c r="A55" s="18">
        <v>2067</v>
      </c>
      <c r="C55" s="13">
        <v>64</v>
      </c>
      <c r="D55" s="49">
        <f>賃金!P76*$B$3/100</f>
        <v>2.818105738812704</v>
      </c>
      <c r="E55" s="15">
        <f t="shared" si="14"/>
        <v>3.0553431713164492</v>
      </c>
      <c r="F55" s="15">
        <f t="shared" si="14"/>
        <v>3.2652501185104308</v>
      </c>
      <c r="G55" s="15">
        <f t="shared" si="14"/>
        <v>3.4492065257535209</v>
      </c>
      <c r="H55" s="15">
        <f t="shared" si="14"/>
        <v>3.6085976703901737</v>
      </c>
      <c r="I55" s="15">
        <f t="shared" si="14"/>
        <v>4.5714943737580178</v>
      </c>
      <c r="J55" s="15">
        <f t="shared" si="14"/>
        <v>4.7111725501058359</v>
      </c>
      <c r="K55" s="15">
        <f t="shared" si="14"/>
        <v>4.8259303551241111</v>
      </c>
      <c r="L55" s="15">
        <f t="shared" si="13"/>
        <v>4.9174403876608688</v>
      </c>
      <c r="M55" s="15">
        <f t="shared" si="13"/>
        <v>4.9873594951507387</v>
      </c>
      <c r="N55" s="15">
        <f t="shared" si="13"/>
        <v>5.3594659874415473</v>
      </c>
      <c r="O55" s="15">
        <f t="shared" si="13"/>
        <v>5.393110812031523</v>
      </c>
      <c r="P55" s="15">
        <f t="shared" si="13"/>
        <v>5.4089244441858577</v>
      </c>
      <c r="Q55" s="15">
        <f t="shared" si="13"/>
        <v>5.4085552853062859</v>
      </c>
      <c r="R55" s="15">
        <f t="shared" si="13"/>
        <v>5.3936112940271093</v>
      </c>
      <c r="S55" s="15">
        <f t="shared" si="13"/>
        <v>5.4854933888591599</v>
      </c>
      <c r="T55" s="15">
        <f t="shared" si="13"/>
        <v>5.4451569486237021</v>
      </c>
      <c r="U55" s="15">
        <f t="shared" si="13"/>
        <v>5.3945552689561609</v>
      </c>
      <c r="V55" s="15">
        <f t="shared" si="13"/>
        <v>5.3351184109991072</v>
      </c>
      <c r="W55" s="15">
        <f t="shared" si="13"/>
        <v>5.2682108768645071</v>
      </c>
      <c r="X55" s="15">
        <f t="shared" si="13"/>
        <v>5.1617689898874746</v>
      </c>
      <c r="Y55" s="15">
        <f t="shared" si="13"/>
        <v>5.084228265213639</v>
      </c>
      <c r="Z55" s="15">
        <f t="shared" si="13"/>
        <v>5.0028931118898878</v>
      </c>
      <c r="AA55" s="15">
        <f t="shared" si="13"/>
        <v>4.918810603220436</v>
      </c>
      <c r="AB55" s="15">
        <f t="shared" si="23"/>
        <v>4.8329386169002131</v>
      </c>
      <c r="AC55" s="15">
        <f t="shared" si="23"/>
        <v>4.6834125507067315</v>
      </c>
      <c r="AD55" s="15">
        <f t="shared" si="23"/>
        <v>4.5976037047241398</v>
      </c>
      <c r="AE55" s="15">
        <f t="shared" si="23"/>
        <v>4.5122891056357979</v>
      </c>
      <c r="AF55" s="15">
        <f t="shared" si="23"/>
        <v>4.4280144250456042</v>
      </c>
      <c r="AG55" s="15">
        <f t="shared" si="23"/>
        <v>4.3452135782530936</v>
      </c>
      <c r="AH55" s="15">
        <f t="shared" si="23"/>
        <v>4.2624055718904232</v>
      </c>
      <c r="AI55" s="15">
        <f t="shared" si="23"/>
        <v>4.1834167009801009</v>
      </c>
      <c r="AJ55" s="15">
        <f t="shared" si="23"/>
        <v>4.1064845250352002</v>
      </c>
      <c r="AK55" s="15">
        <f t="shared" si="20"/>
        <v>4.031548480551856</v>
      </c>
      <c r="AL55" s="15">
        <f t="shared" si="20"/>
        <v>3.9584125652969919</v>
      </c>
      <c r="AM55" s="15">
        <f t="shared" si="20"/>
        <v>4.1266476401024628</v>
      </c>
      <c r="AN55" s="15">
        <f t="shared" si="20"/>
        <v>4.0515952411261464</v>
      </c>
      <c r="AO55" s="15">
        <f t="shared" si="20"/>
        <v>3.9769166021219395</v>
      </c>
      <c r="AP55" s="15">
        <f t="shared" si="20"/>
        <v>3.9017780397580206</v>
      </c>
      <c r="AQ55" s="15">
        <f t="shared" si="20"/>
        <v>3.8251768778358377</v>
      </c>
      <c r="AR55" s="15">
        <f t="shared" si="20"/>
        <v>4.1192231307511946</v>
      </c>
      <c r="AS55" s="15">
        <f t="shared" si="20"/>
        <v>4.0276930598885174</v>
      </c>
      <c r="AT55" s="15">
        <f>AS54</f>
        <v>3.930076448877025</v>
      </c>
      <c r="AU55" s="15">
        <f>AT54</f>
        <v>3.824471961173133</v>
      </c>
      <c r="AV55" s="15">
        <f>AU54</f>
        <v>3.708764722152424</v>
      </c>
      <c r="AW55" s="15">
        <f>AV54</f>
        <v>3.1394351669941063</v>
      </c>
      <c r="AX55" s="15"/>
      <c r="AY55" s="20">
        <f t="shared" si="2"/>
        <v>101.01260852553875</v>
      </c>
      <c r="AZ55" s="15"/>
      <c r="BA55" s="49">
        <f>賃金!Q76*$B$3/100</f>
        <v>3.2415314574136653</v>
      </c>
      <c r="BB55" s="15">
        <f t="shared" si="16"/>
        <v>3.4447863986182665</v>
      </c>
      <c r="BC55" s="15">
        <f t="shared" si="16"/>
        <v>3.6339930655340607</v>
      </c>
      <c r="BD55" s="15">
        <f t="shared" si="16"/>
        <v>3.8073799323178896</v>
      </c>
      <c r="BE55" s="15">
        <f t="shared" si="16"/>
        <v>3.9635813619743532</v>
      </c>
      <c r="BF55" s="15">
        <f t="shared" si="16"/>
        <v>5.00706084646015</v>
      </c>
      <c r="BG55" s="15">
        <f t="shared" si="16"/>
        <v>5.1526076214153447</v>
      </c>
      <c r="BH55" s="15">
        <f t="shared" si="15"/>
        <v>5.2748286844031353</v>
      </c>
      <c r="BI55" s="15">
        <f t="shared" si="15"/>
        <v>5.3737207573448362</v>
      </c>
      <c r="BJ55" s="15">
        <f t="shared" si="15"/>
        <v>5.449616986244191</v>
      </c>
      <c r="BK55" s="15">
        <f t="shared" si="15"/>
        <v>5.9807676668064254</v>
      </c>
      <c r="BL55" s="15">
        <f t="shared" si="15"/>
        <v>6.0156433826144893</v>
      </c>
      <c r="BM55" s="15">
        <f t="shared" si="15"/>
        <v>6.0284616375997588</v>
      </c>
      <c r="BN55" s="15">
        <f t="shared" si="15"/>
        <v>6.0207012353652036</v>
      </c>
      <c r="BO55" s="15">
        <f t="shared" si="15"/>
        <v>5.9940337296892174</v>
      </c>
      <c r="BP55" s="15">
        <f t="shared" si="15"/>
        <v>6.0831843702625532</v>
      </c>
      <c r="BQ55" s="15">
        <f t="shared" si="15"/>
        <v>6.0230006519576236</v>
      </c>
      <c r="BR55" s="15">
        <f t="shared" si="15"/>
        <v>5.9494430788246122</v>
      </c>
      <c r="BS55" s="15">
        <f t="shared" si="22"/>
        <v>5.864655292602146</v>
      </c>
      <c r="BT55" s="15">
        <f t="shared" si="22"/>
        <v>5.770801257404786</v>
      </c>
      <c r="BU55" s="15">
        <f t="shared" si="22"/>
        <v>5.6767282257685645</v>
      </c>
      <c r="BV55" s="15">
        <f t="shared" si="22"/>
        <v>5.5710134024603031</v>
      </c>
      <c r="BW55" s="15">
        <f t="shared" si="22"/>
        <v>5.4624893765517619</v>
      </c>
      <c r="BX55" s="15">
        <f t="shared" si="22"/>
        <v>5.3530501710555152</v>
      </c>
      <c r="BY55" s="15">
        <f t="shared" si="22"/>
        <v>5.2444332138449674</v>
      </c>
      <c r="BZ55" s="15">
        <f t="shared" si="22"/>
        <v>5.070273950359045</v>
      </c>
      <c r="CA55" s="15">
        <f t="shared" si="22"/>
        <v>4.9690660055180293</v>
      </c>
      <c r="CB55" s="15">
        <f t="shared" si="22"/>
        <v>4.8725364771481008</v>
      </c>
      <c r="CC55" s="15">
        <f t="shared" si="22"/>
        <v>4.7814325222848666</v>
      </c>
      <c r="CD55" s="15">
        <f t="shared" si="22"/>
        <v>4.6961721695669691</v>
      </c>
      <c r="CE55" s="15">
        <f t="shared" si="22"/>
        <v>4.7186538535138718</v>
      </c>
      <c r="CF55" s="15">
        <f t="shared" si="22"/>
        <v>4.6432154596687996</v>
      </c>
      <c r="CG55" s="15">
        <f t="shared" si="22"/>
        <v>4.5726560832771774</v>
      </c>
      <c r="CH55" s="15">
        <f t="shared" si="22"/>
        <v>4.5057005101001044</v>
      </c>
      <c r="CI55" s="15">
        <f t="shared" si="18"/>
        <v>4.4405586825121794</v>
      </c>
      <c r="CJ55" s="15">
        <f t="shared" si="18"/>
        <v>4.6449278258879101</v>
      </c>
      <c r="CK55" s="15">
        <f t="shared" si="18"/>
        <v>4.5715389480341138</v>
      </c>
      <c r="CL55" s="15">
        <f t="shared" si="18"/>
        <v>4.4907154540920677</v>
      </c>
      <c r="CM55" s="15">
        <f t="shared" si="18"/>
        <v>4.3979913695421056</v>
      </c>
      <c r="CN55" s="15">
        <f t="shared" si="18"/>
        <v>4.2881646284345916</v>
      </c>
      <c r="CO55" s="15">
        <f t="shared" si="18"/>
        <v>4.3655879571583522</v>
      </c>
      <c r="CP55" s="15">
        <f t="shared" si="18"/>
        <v>4.1945767557394742</v>
      </c>
      <c r="CQ55" s="15">
        <f t="shared" si="18"/>
        <v>3.9841628365745838</v>
      </c>
      <c r="CR55" s="15">
        <f t="shared" si="18"/>
        <v>3.7253892959396877</v>
      </c>
      <c r="CS55" s="15"/>
      <c r="CT55" s="20">
        <f t="shared" si="6"/>
        <v>214.07930313247215</v>
      </c>
      <c r="CU55" s="15"/>
      <c r="CV55" s="49">
        <f>賃金!R76*$B$3/100</f>
        <v>5.5429711780007134</v>
      </c>
      <c r="CW55" s="15">
        <f t="shared" si="19"/>
        <v>5.9983616145609675</v>
      </c>
      <c r="CX55" s="15">
        <f t="shared" si="19"/>
        <v>6.4334852396543614</v>
      </c>
      <c r="CY55" s="15">
        <f t="shared" si="19"/>
        <v>6.8395577518132304</v>
      </c>
      <c r="CZ55" s="15">
        <f t="shared" si="19"/>
        <v>7.2094574073593831</v>
      </c>
      <c r="DA55" s="15">
        <f t="shared" si="19"/>
        <v>9.2015826768329987</v>
      </c>
      <c r="DB55" s="15">
        <f t="shared" si="19"/>
        <v>9.5462134193249177</v>
      </c>
      <c r="DC55" s="15">
        <f t="shared" si="17"/>
        <v>9.8314893791290086</v>
      </c>
      <c r="DD55" s="15">
        <f t="shared" si="17"/>
        <v>10.055542603582213</v>
      </c>
      <c r="DE55" s="15">
        <f t="shared" si="17"/>
        <v>10.217888539148644</v>
      </c>
      <c r="DF55" s="15">
        <f t="shared" si="17"/>
        <v>10.711225356105379</v>
      </c>
      <c r="DG55" s="15">
        <f t="shared" si="17"/>
        <v>10.755199507973936</v>
      </c>
      <c r="DH55" s="15">
        <f t="shared" si="17"/>
        <v>10.740888056971729</v>
      </c>
      <c r="DI55" s="15">
        <f t="shared" si="17"/>
        <v>10.672190374142337</v>
      </c>
      <c r="DJ55" s="15">
        <f t="shared" si="17"/>
        <v>10.553771053688893</v>
      </c>
      <c r="DK55" s="15">
        <f t="shared" si="17"/>
        <v>10.622999794598373</v>
      </c>
      <c r="DL55" s="15">
        <f t="shared" si="17"/>
        <v>10.417021272641943</v>
      </c>
      <c r="DM55" s="15">
        <f t="shared" si="17"/>
        <v>10.17783942701076</v>
      </c>
      <c r="DN55" s="15">
        <f t="shared" si="17"/>
        <v>9.9119808924601127</v>
      </c>
      <c r="DO55" s="15">
        <f t="shared" si="24"/>
        <v>9.626068919929553</v>
      </c>
      <c r="DP55" s="15">
        <f t="shared" si="24"/>
        <v>9.1211533510284877</v>
      </c>
      <c r="DQ55" s="15">
        <f t="shared" si="24"/>
        <v>8.8214582472470084</v>
      </c>
      <c r="DR55" s="15">
        <f t="shared" si="24"/>
        <v>8.5208092545969105</v>
      </c>
      <c r="DS55" s="15">
        <f t="shared" si="24"/>
        <v>8.2247204412648607</v>
      </c>
      <c r="DT55" s="15">
        <f t="shared" si="24"/>
        <v>7.9381297755539801</v>
      </c>
      <c r="DU55" s="15">
        <f t="shared" si="24"/>
        <v>7.5639552570178186</v>
      </c>
      <c r="DV55" s="15">
        <f t="shared" si="24"/>
        <v>7.3115800562194462</v>
      </c>
      <c r="DW55" s="15">
        <f t="shared" si="24"/>
        <v>7.0784612198235344</v>
      </c>
      <c r="DX55" s="15">
        <f t="shared" si="24"/>
        <v>6.8658740615240363</v>
      </c>
      <c r="DY55" s="15">
        <f t="shared" si="24"/>
        <v>6.6738636853340756</v>
      </c>
      <c r="DZ55" s="15">
        <f t="shared" si="21"/>
        <v>6.7193139396373995</v>
      </c>
      <c r="EA55" s="15">
        <f t="shared" si="21"/>
        <v>6.5577637366558914</v>
      </c>
      <c r="EB55" s="15">
        <f t="shared" si="21"/>
        <v>6.4086239340218363</v>
      </c>
      <c r="EC55" s="15">
        <f t="shared" si="21"/>
        <v>6.2654872816966876</v>
      </c>
      <c r="ED55" s="15">
        <f t="shared" si="21"/>
        <v>6.1199910957388104</v>
      </c>
      <c r="EE55" s="15">
        <f t="shared" si="21"/>
        <v>6.3296621073758077</v>
      </c>
      <c r="EF55" s="15">
        <f t="shared" si="21"/>
        <v>6.1345076192187831</v>
      </c>
      <c r="EG55" s="15">
        <f t="shared" si="21"/>
        <v>5.8963022667124134</v>
      </c>
      <c r="EH55" s="15">
        <f t="shared" si="21"/>
        <v>5.5964103567685832</v>
      </c>
      <c r="EI55" s="15">
        <f t="shared" si="21"/>
        <v>5.2133939149380204</v>
      </c>
      <c r="EJ55" s="15">
        <f t="shared" si="21"/>
        <v>4.5269223022538885</v>
      </c>
      <c r="EK55" s="15">
        <f t="shared" si="21"/>
        <v>3.9273593271600542</v>
      </c>
      <c r="EL55" s="15"/>
      <c r="EN55" s="20">
        <f t="shared" si="8"/>
        <v>327.33850651871694</v>
      </c>
      <c r="EO55" s="29">
        <f t="shared" si="3"/>
        <v>25000.528536372625</v>
      </c>
      <c r="EQ55" s="13">
        <f t="shared" si="9"/>
        <v>-5616.3702649999996</v>
      </c>
      <c r="ER55" s="20">
        <f t="shared" si="4"/>
        <v>19384.158271372624</v>
      </c>
      <c r="ES55" s="13">
        <f t="shared" si="0"/>
        <v>781.78843965906583</v>
      </c>
    </row>
    <row r="56" spans="1:149" ht="15.75">
      <c r="A56" s="18">
        <v>2068</v>
      </c>
      <c r="C56" s="13">
        <v>65</v>
      </c>
      <c r="D56" s="49">
        <f>賃金!P77*$B$3/100</f>
        <v>2.5521668546256948</v>
      </c>
      <c r="E56" s="15">
        <f t="shared" si="14"/>
        <v>2.818105738812704</v>
      </c>
      <c r="F56" s="15">
        <f t="shared" si="14"/>
        <v>3.0553431713164492</v>
      </c>
      <c r="G56" s="15">
        <f t="shared" si="14"/>
        <v>3.2652501185104308</v>
      </c>
      <c r="H56" s="15">
        <f t="shared" si="14"/>
        <v>3.4492065257535209</v>
      </c>
      <c r="I56" s="15">
        <f t="shared" si="14"/>
        <v>3.6085976703901737</v>
      </c>
      <c r="J56" s="15">
        <f t="shared" si="14"/>
        <v>4.5714943737580178</v>
      </c>
      <c r="K56" s="15">
        <f t="shared" si="14"/>
        <v>4.7111725501058359</v>
      </c>
      <c r="L56" s="15">
        <f t="shared" si="13"/>
        <v>4.8259303551241111</v>
      </c>
      <c r="M56" s="15">
        <f t="shared" si="13"/>
        <v>4.9174403876608688</v>
      </c>
      <c r="N56" s="15">
        <f t="shared" si="13"/>
        <v>4.9873594951507387</v>
      </c>
      <c r="O56" s="15">
        <f t="shared" si="13"/>
        <v>5.3594659874415473</v>
      </c>
      <c r="P56" s="15">
        <f t="shared" si="13"/>
        <v>5.393110812031523</v>
      </c>
      <c r="Q56" s="15">
        <f t="shared" si="13"/>
        <v>5.4089244441858577</v>
      </c>
      <c r="R56" s="15">
        <f t="shared" si="13"/>
        <v>5.4085552853062859</v>
      </c>
      <c r="S56" s="15">
        <f t="shared" si="13"/>
        <v>5.3936112940271093</v>
      </c>
      <c r="T56" s="15">
        <f t="shared" si="13"/>
        <v>5.4854933888591599</v>
      </c>
      <c r="U56" s="15">
        <f t="shared" si="13"/>
        <v>5.4451569486237021</v>
      </c>
      <c r="V56" s="15">
        <f t="shared" si="13"/>
        <v>5.3945552689561609</v>
      </c>
      <c r="W56" s="15">
        <f t="shared" si="13"/>
        <v>5.3351184109991072</v>
      </c>
      <c r="X56" s="15">
        <f t="shared" si="13"/>
        <v>5.2682108768645071</v>
      </c>
      <c r="Y56" s="15">
        <f t="shared" si="13"/>
        <v>5.1617689898874746</v>
      </c>
      <c r="Z56" s="15">
        <f t="shared" si="13"/>
        <v>5.084228265213639</v>
      </c>
      <c r="AA56" s="15">
        <f t="shared" si="13"/>
        <v>5.0028931118898878</v>
      </c>
      <c r="AB56" s="15">
        <f t="shared" si="23"/>
        <v>4.918810603220436</v>
      </c>
      <c r="AC56" s="15">
        <f t="shared" si="23"/>
        <v>4.8329386169002131</v>
      </c>
      <c r="AD56" s="15">
        <f t="shared" si="23"/>
        <v>4.6834125507067315</v>
      </c>
      <c r="AE56" s="15">
        <f t="shared" si="23"/>
        <v>4.5976037047241398</v>
      </c>
      <c r="AF56" s="15">
        <f t="shared" si="23"/>
        <v>4.5122891056357979</v>
      </c>
      <c r="AG56" s="15">
        <f t="shared" si="23"/>
        <v>4.4280144250456042</v>
      </c>
      <c r="AH56" s="15">
        <f t="shared" si="23"/>
        <v>4.3452135782530936</v>
      </c>
      <c r="AI56" s="15">
        <f t="shared" si="23"/>
        <v>4.2624055718904232</v>
      </c>
      <c r="AJ56" s="15">
        <f t="shared" si="23"/>
        <v>4.1834167009801009</v>
      </c>
      <c r="AK56" s="15">
        <f t="shared" si="20"/>
        <v>4.1064845250352002</v>
      </c>
      <c r="AL56" s="15">
        <f t="shared" si="20"/>
        <v>4.031548480551856</v>
      </c>
      <c r="AM56" s="15">
        <f t="shared" si="20"/>
        <v>3.9584125652969919</v>
      </c>
      <c r="AN56" s="15">
        <f t="shared" si="20"/>
        <v>4.1266476401024628</v>
      </c>
      <c r="AO56" s="15">
        <f t="shared" si="20"/>
        <v>4.0515952411261464</v>
      </c>
      <c r="AP56" s="15">
        <f t="shared" si="20"/>
        <v>3.9769166021219395</v>
      </c>
      <c r="AQ56" s="15">
        <f t="shared" si="20"/>
        <v>3.9017780397580206</v>
      </c>
      <c r="AR56" s="15">
        <f t="shared" si="20"/>
        <v>3.8251768778358377</v>
      </c>
      <c r="AS56" s="15">
        <f t="shared" si="20"/>
        <v>4.1192231307511946</v>
      </c>
      <c r="AT56" s="15">
        <f>AS55</f>
        <v>4.0276930598885174</v>
      </c>
      <c r="AU56" s="15">
        <f>AT55</f>
        <v>3.930076448877025</v>
      </c>
      <c r="AV56" s="15">
        <f>AU55</f>
        <v>3.824471961173133</v>
      </c>
      <c r="AW56" s="15">
        <f>AV55</f>
        <v>3.708764722152424</v>
      </c>
      <c r="AX56" s="15">
        <f>AW55</f>
        <v>3.1394351669941063</v>
      </c>
      <c r="AY56" s="20">
        <f t="shared" si="2"/>
        <v>102.42166139494512</v>
      </c>
      <c r="AZ56" s="15"/>
      <c r="BA56" s="49">
        <f>賃金!Q77*$B$3/100</f>
        <v>3.0264317169811452</v>
      </c>
      <c r="BB56" s="15">
        <f t="shared" si="16"/>
        <v>3.2415314574136653</v>
      </c>
      <c r="BC56" s="15">
        <f t="shared" si="16"/>
        <v>3.4447863986182665</v>
      </c>
      <c r="BD56" s="15">
        <f t="shared" si="16"/>
        <v>3.6339930655340607</v>
      </c>
      <c r="BE56" s="15">
        <f t="shared" si="16"/>
        <v>3.8073799323178896</v>
      </c>
      <c r="BF56" s="15">
        <f t="shared" si="16"/>
        <v>3.9635813619743532</v>
      </c>
      <c r="BG56" s="15">
        <f t="shared" si="16"/>
        <v>5.00706084646015</v>
      </c>
      <c r="BH56" s="15">
        <f t="shared" si="15"/>
        <v>5.1526076214153447</v>
      </c>
      <c r="BI56" s="15">
        <f t="shared" si="15"/>
        <v>5.2748286844031353</v>
      </c>
      <c r="BJ56" s="15">
        <f t="shared" si="15"/>
        <v>5.3737207573448362</v>
      </c>
      <c r="BK56" s="15">
        <f t="shared" si="15"/>
        <v>5.449616986244191</v>
      </c>
      <c r="BL56" s="15">
        <f t="shared" si="15"/>
        <v>5.9807676668064254</v>
      </c>
      <c r="BM56" s="15">
        <f t="shared" si="15"/>
        <v>6.0156433826144893</v>
      </c>
      <c r="BN56" s="15">
        <f t="shared" si="15"/>
        <v>6.0284616375997588</v>
      </c>
      <c r="BO56" s="15">
        <f t="shared" si="15"/>
        <v>6.0207012353652036</v>
      </c>
      <c r="BP56" s="15">
        <f t="shared" si="15"/>
        <v>5.9940337296892174</v>
      </c>
      <c r="BQ56" s="15">
        <f t="shared" si="15"/>
        <v>6.0831843702625532</v>
      </c>
      <c r="BR56" s="15">
        <f t="shared" si="15"/>
        <v>6.0230006519576236</v>
      </c>
      <c r="BS56" s="15">
        <f t="shared" si="22"/>
        <v>5.9494430788246122</v>
      </c>
      <c r="BT56" s="15">
        <f t="shared" si="22"/>
        <v>5.864655292602146</v>
      </c>
      <c r="BU56" s="15">
        <f t="shared" si="22"/>
        <v>5.770801257404786</v>
      </c>
      <c r="BV56" s="15">
        <f t="shared" si="22"/>
        <v>5.6767282257685645</v>
      </c>
      <c r="BW56" s="15">
        <f t="shared" si="22"/>
        <v>5.5710134024603031</v>
      </c>
      <c r="BX56" s="15">
        <f t="shared" si="22"/>
        <v>5.4624893765517619</v>
      </c>
      <c r="BY56" s="15">
        <f t="shared" si="22"/>
        <v>5.3530501710555152</v>
      </c>
      <c r="BZ56" s="15">
        <f t="shared" si="22"/>
        <v>5.2444332138449674</v>
      </c>
      <c r="CA56" s="15">
        <f t="shared" si="22"/>
        <v>5.070273950359045</v>
      </c>
      <c r="CB56" s="15">
        <f t="shared" si="22"/>
        <v>4.9690660055180293</v>
      </c>
      <c r="CC56" s="15">
        <f t="shared" si="22"/>
        <v>4.8725364771481008</v>
      </c>
      <c r="CD56" s="15">
        <f t="shared" si="22"/>
        <v>4.7814325222848666</v>
      </c>
      <c r="CE56" s="15">
        <f t="shared" si="22"/>
        <v>4.6961721695669691</v>
      </c>
      <c r="CF56" s="15">
        <f t="shared" si="22"/>
        <v>4.7186538535138718</v>
      </c>
      <c r="CG56" s="15">
        <f t="shared" si="22"/>
        <v>4.6432154596687996</v>
      </c>
      <c r="CH56" s="15">
        <f t="shared" si="22"/>
        <v>4.5726560832771774</v>
      </c>
      <c r="CI56" s="15">
        <f t="shared" si="18"/>
        <v>4.5057005101001044</v>
      </c>
      <c r="CJ56" s="15">
        <f t="shared" si="18"/>
        <v>4.4405586825121794</v>
      </c>
      <c r="CK56" s="15">
        <f t="shared" si="18"/>
        <v>4.6449278258879101</v>
      </c>
      <c r="CL56" s="15">
        <f t="shared" si="18"/>
        <v>4.5715389480341138</v>
      </c>
      <c r="CM56" s="15">
        <f t="shared" si="18"/>
        <v>4.4907154540920677</v>
      </c>
      <c r="CN56" s="15">
        <f t="shared" si="18"/>
        <v>4.3979913695421056</v>
      </c>
      <c r="CO56" s="15">
        <f t="shared" si="18"/>
        <v>4.2881646284345916</v>
      </c>
      <c r="CP56" s="15">
        <f t="shared" si="18"/>
        <v>4.3655879571583522</v>
      </c>
      <c r="CQ56" s="15">
        <f t="shared" si="18"/>
        <v>4.1945767557394742</v>
      </c>
      <c r="CR56" s="15">
        <f t="shared" si="18"/>
        <v>3.9841628365745838</v>
      </c>
      <c r="CS56" s="15">
        <f t="shared" si="18"/>
        <v>3.7253892959396877</v>
      </c>
      <c r="CT56" s="20">
        <f t="shared" si="6"/>
        <v>217.32083458988581</v>
      </c>
      <c r="CU56" s="15"/>
      <c r="CV56" s="49">
        <f>賃金!R77*$B$3/100</f>
        <v>5.0778666542324542</v>
      </c>
      <c r="CW56" s="15">
        <f t="shared" si="19"/>
        <v>5.5429711780007134</v>
      </c>
      <c r="CX56" s="15">
        <f t="shared" si="19"/>
        <v>5.9983616145609675</v>
      </c>
      <c r="CY56" s="15">
        <f t="shared" si="19"/>
        <v>6.4334852396543614</v>
      </c>
      <c r="CZ56" s="15">
        <f t="shared" si="19"/>
        <v>6.8395577518132304</v>
      </c>
      <c r="DA56" s="15">
        <f t="shared" si="19"/>
        <v>7.2094574073593831</v>
      </c>
      <c r="DB56" s="15">
        <f t="shared" si="19"/>
        <v>9.2015826768329987</v>
      </c>
      <c r="DC56" s="15">
        <f t="shared" si="17"/>
        <v>9.5462134193249177</v>
      </c>
      <c r="DD56" s="15">
        <f t="shared" si="17"/>
        <v>9.8314893791290086</v>
      </c>
      <c r="DE56" s="15">
        <f t="shared" si="17"/>
        <v>10.055542603582213</v>
      </c>
      <c r="DF56" s="15">
        <f t="shared" si="17"/>
        <v>10.217888539148644</v>
      </c>
      <c r="DG56" s="15">
        <f t="shared" si="17"/>
        <v>10.711225356105379</v>
      </c>
      <c r="DH56" s="15">
        <f t="shared" si="17"/>
        <v>10.755199507973936</v>
      </c>
      <c r="DI56" s="15">
        <f t="shared" si="17"/>
        <v>10.740888056971729</v>
      </c>
      <c r="DJ56" s="15">
        <f t="shared" si="17"/>
        <v>10.672190374142337</v>
      </c>
      <c r="DK56" s="15">
        <f t="shared" si="17"/>
        <v>10.553771053688893</v>
      </c>
      <c r="DL56" s="15">
        <f t="shared" si="17"/>
        <v>10.622999794598373</v>
      </c>
      <c r="DM56" s="15">
        <f t="shared" si="17"/>
        <v>10.417021272641943</v>
      </c>
      <c r="DN56" s="15">
        <f t="shared" si="17"/>
        <v>10.17783942701076</v>
      </c>
      <c r="DO56" s="15">
        <f t="shared" si="24"/>
        <v>9.9119808924601127</v>
      </c>
      <c r="DP56" s="15">
        <f t="shared" si="24"/>
        <v>9.626068919929553</v>
      </c>
      <c r="DQ56" s="15">
        <f t="shared" si="24"/>
        <v>9.1211533510284877</v>
      </c>
      <c r="DR56" s="15">
        <f t="shared" si="24"/>
        <v>8.8214582472470084</v>
      </c>
      <c r="DS56" s="15">
        <f t="shared" si="24"/>
        <v>8.5208092545969105</v>
      </c>
      <c r="DT56" s="15">
        <f t="shared" si="24"/>
        <v>8.2247204412648607</v>
      </c>
      <c r="DU56" s="15">
        <f t="shared" si="24"/>
        <v>7.9381297755539801</v>
      </c>
      <c r="DV56" s="15">
        <f t="shared" si="24"/>
        <v>7.5639552570178186</v>
      </c>
      <c r="DW56" s="15">
        <f t="shared" si="24"/>
        <v>7.3115800562194462</v>
      </c>
      <c r="DX56" s="15">
        <f t="shared" si="24"/>
        <v>7.0784612198235344</v>
      </c>
      <c r="DY56" s="15">
        <f t="shared" si="24"/>
        <v>6.8658740615240363</v>
      </c>
      <c r="DZ56" s="15">
        <f t="shared" si="21"/>
        <v>6.6738636853340756</v>
      </c>
      <c r="EA56" s="15">
        <f t="shared" si="21"/>
        <v>6.7193139396373995</v>
      </c>
      <c r="EB56" s="15">
        <f t="shared" si="21"/>
        <v>6.5577637366558914</v>
      </c>
      <c r="EC56" s="15">
        <f t="shared" si="21"/>
        <v>6.4086239340218363</v>
      </c>
      <c r="ED56" s="15">
        <f t="shared" si="21"/>
        <v>6.2654872816966876</v>
      </c>
      <c r="EE56" s="15">
        <f t="shared" si="21"/>
        <v>6.1199910957388104</v>
      </c>
      <c r="EF56" s="15">
        <f t="shared" si="21"/>
        <v>6.3296621073758077</v>
      </c>
      <c r="EG56" s="15">
        <f t="shared" si="21"/>
        <v>6.1345076192187831</v>
      </c>
      <c r="EH56" s="15">
        <f t="shared" si="21"/>
        <v>5.8963022667124134</v>
      </c>
      <c r="EI56" s="15">
        <f t="shared" si="21"/>
        <v>5.5964103567685832</v>
      </c>
      <c r="EJ56" s="15">
        <f t="shared" si="21"/>
        <v>5.2133939149380204</v>
      </c>
      <c r="EK56" s="15">
        <f t="shared" si="21"/>
        <v>4.5269223022538885</v>
      </c>
      <c r="EL56" s="15">
        <f t="shared" si="21"/>
        <v>3.9273593271600542</v>
      </c>
      <c r="EN56" s="20">
        <f t="shared" si="8"/>
        <v>332.88147769671764</v>
      </c>
      <c r="EO56" s="29">
        <f t="shared" si="3"/>
        <v>25409.369205022584</v>
      </c>
      <c r="EQ56" s="13">
        <f t="shared" si="9"/>
        <v>-5616.3702649999996</v>
      </c>
      <c r="ER56" s="20">
        <f t="shared" si="4"/>
        <v>19792.998940022582</v>
      </c>
      <c r="ES56" s="13">
        <f t="shared" si="0"/>
        <v>744.46069683134476</v>
      </c>
    </row>
    <row r="57" spans="1:149">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ER57" s="15">
        <f>SUM(ER9:ER56)</f>
        <v>269218.04443752242</v>
      </c>
      <c r="ES57" s="15">
        <f>SUM(ES9:ES56)</f>
        <v>-3.5641969566313492E-4</v>
      </c>
    </row>
    <row r="58" spans="1:149">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row>
    <row r="59" spans="1:149">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row>
    <row r="60" spans="1:149">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row>
    <row r="61" spans="1:149">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row>
    <row r="62" spans="1:149">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row>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DF733-6655-48DD-8C1A-E203F359BAF9}">
  <sheetPr>
    <tabColor rgb="FF0070C0"/>
  </sheetPr>
  <dimension ref="A1:EW62"/>
  <sheetViews>
    <sheetView workbookViewId="0">
      <selection activeCell="ER9" sqref="ER9"/>
    </sheetView>
  </sheetViews>
  <sheetFormatPr defaultColWidth="3.75" defaultRowHeight="18.75"/>
  <cols>
    <col min="1" max="1" width="19.5" style="13" customWidth="1"/>
    <col min="2" max="2" width="6.75" style="13" customWidth="1"/>
    <col min="3" max="3" width="3.75" style="13"/>
    <col min="4" max="4" width="4.5" style="13" bestFit="1" customWidth="1"/>
    <col min="5" max="5" width="3.75" style="13" customWidth="1"/>
    <col min="6" max="47" width="3.75" style="13" hidden="1" customWidth="1"/>
    <col min="48" max="48" width="3.75" style="13" customWidth="1"/>
    <col min="49" max="49" width="3.75" style="13"/>
    <col min="50" max="50" width="6" style="13" customWidth="1"/>
    <col min="51" max="51" width="8" style="13" bestFit="1" customWidth="1"/>
    <col min="52" max="52" width="2.375" style="13" customWidth="1"/>
    <col min="53" max="53" width="4.5" style="13" bestFit="1" customWidth="1"/>
    <col min="54" max="54" width="3.75" style="13"/>
    <col min="55" max="94" width="0" style="13" hidden="1" customWidth="1"/>
    <col min="95" max="97" width="3.75" style="13"/>
    <col min="98" max="98" width="6.625" style="13" customWidth="1"/>
    <col min="99" max="99" width="2" style="13" customWidth="1"/>
    <col min="100" max="100" width="5.625" style="13" customWidth="1"/>
    <col min="101" max="101" width="3.75" style="13"/>
    <col min="102" max="136" width="0" style="13" hidden="1" customWidth="1"/>
    <col min="137" max="137" width="0" hidden="1" customWidth="1"/>
    <col min="138" max="139" width="0" style="13" hidden="1" customWidth="1"/>
    <col min="140" max="142" width="3.75" style="13"/>
    <col min="143" max="143" width="1.875" style="13" customWidth="1"/>
    <col min="144" max="144" width="6.5" style="13" customWidth="1"/>
    <col min="145" max="145" width="7.75" style="28" customWidth="1"/>
    <col min="146" max="146" width="3.75" style="13"/>
    <col min="147" max="147" width="10.875" style="13" customWidth="1"/>
    <col min="148" max="148" width="9.875" style="13" customWidth="1"/>
    <col min="149" max="149" width="10.25" style="13" customWidth="1"/>
    <col min="150" max="150" width="10.125" style="13" customWidth="1"/>
    <col min="151" max="151" width="9.25" style="13" customWidth="1"/>
    <col min="152" max="152" width="10.5" style="13" customWidth="1"/>
    <col min="153" max="153" width="3.75" style="13"/>
    <col min="154" max="154" width="11.375" style="13" customWidth="1"/>
    <col min="155" max="16384" width="3.75" style="13"/>
  </cols>
  <sheetData>
    <row r="1" spans="1:153">
      <c r="A1" s="18" t="s">
        <v>280</v>
      </c>
      <c r="B1" s="18" t="s">
        <v>217</v>
      </c>
      <c r="EO1" s="28" t="s">
        <v>271</v>
      </c>
      <c r="EQ1" s="13" t="s">
        <v>313</v>
      </c>
    </row>
    <row r="2" spans="1:153">
      <c r="A2" s="18" t="s">
        <v>623</v>
      </c>
      <c r="B2" s="21">
        <f>C2</f>
        <v>9.3000000000000007</v>
      </c>
      <c r="C2" s="13">
        <v>9.3000000000000007</v>
      </c>
      <c r="EO2" s="93" t="s">
        <v>4</v>
      </c>
      <c r="EQ2" s="13">
        <f>-苅谷・文科省・中室データ!H7</f>
        <v>-85.285464000000005</v>
      </c>
    </row>
    <row r="3" spans="1:153">
      <c r="A3" s="18" t="s">
        <v>622</v>
      </c>
      <c r="B3" s="18">
        <f>B2*3/12*2/3</f>
        <v>1.55</v>
      </c>
      <c r="EO3" s="93" t="s">
        <v>5</v>
      </c>
      <c r="EQ3" s="13">
        <f>-苅谷・文科省・中室データ!H8</f>
        <v>-905.74549400000001</v>
      </c>
      <c r="ER3" s="28"/>
    </row>
    <row r="4" spans="1:153" ht="31.5">
      <c r="A4" s="22" t="s">
        <v>608</v>
      </c>
      <c r="B4" s="18" t="s">
        <v>676</v>
      </c>
      <c r="EO4" s="93" t="s">
        <v>6</v>
      </c>
      <c r="EQ4" s="13">
        <f>-苅谷・文科省・中室データ!H9</f>
        <v>-132.24309500000001</v>
      </c>
    </row>
    <row r="5" spans="1:153">
      <c r="A5" s="18"/>
      <c r="ET5" s="104" t="s">
        <v>279</v>
      </c>
      <c r="EU5" s="28"/>
      <c r="EV5" s="28"/>
      <c r="EW5" s="28"/>
    </row>
    <row r="6" spans="1:153" ht="18">
      <c r="A6" s="18"/>
      <c r="B6" s="18"/>
      <c r="D6" s="18" t="s">
        <v>275</v>
      </c>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54" t="s">
        <v>276</v>
      </c>
      <c r="AZ6" s="18"/>
      <c r="BA6" s="18" t="s">
        <v>277</v>
      </c>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54" t="s">
        <v>276</v>
      </c>
      <c r="CU6" s="18"/>
      <c r="CV6" s="18" t="s">
        <v>278</v>
      </c>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9"/>
      <c r="EH6" s="18"/>
      <c r="EI6" s="18"/>
      <c r="EJ6" s="18"/>
      <c r="EK6" s="18"/>
      <c r="EL6" s="18"/>
      <c r="EM6" s="18"/>
      <c r="EN6" s="155" t="s">
        <v>276</v>
      </c>
      <c r="EO6" s="104"/>
      <c r="EP6" s="18"/>
      <c r="EQ6" s="18" t="s">
        <v>283</v>
      </c>
      <c r="ER6" s="18" t="s">
        <v>291</v>
      </c>
      <c r="ES6" s="18" t="s">
        <v>292</v>
      </c>
      <c r="ET6" s="104" t="s">
        <v>268</v>
      </c>
      <c r="EU6" s="104" t="s">
        <v>270</v>
      </c>
      <c r="EV6" s="104" t="s">
        <v>281</v>
      </c>
      <c r="EW6" s="28"/>
    </row>
    <row r="7" spans="1:153">
      <c r="D7" s="18" t="s">
        <v>274</v>
      </c>
      <c r="E7" s="14"/>
      <c r="F7" s="14"/>
      <c r="G7" s="14"/>
      <c r="H7" s="14"/>
      <c r="I7" s="14"/>
      <c r="J7" s="14"/>
      <c r="K7" s="14"/>
      <c r="L7" s="14"/>
      <c r="M7" s="14"/>
      <c r="N7" s="14"/>
      <c r="O7" s="14"/>
      <c r="P7" s="14"/>
      <c r="Q7" s="14"/>
      <c r="R7" s="14"/>
      <c r="S7" s="14"/>
      <c r="T7" s="14"/>
      <c r="U7" s="14"/>
      <c r="V7" s="14"/>
      <c r="W7" s="14"/>
      <c r="X7" s="14"/>
      <c r="Y7" s="14"/>
      <c r="AY7" s="153">
        <f>苅谷・文科省・中室データ!F6</f>
        <v>411998.15</v>
      </c>
      <c r="AZ7" s="14"/>
      <c r="BA7" s="18" t="s">
        <v>274</v>
      </c>
      <c r="CT7" s="153">
        <f>苅谷・文科省・中室データ!F7</f>
        <v>54367</v>
      </c>
      <c r="CV7" s="18" t="s">
        <v>274</v>
      </c>
      <c r="EN7" s="156">
        <f>苅谷・文科省・中室データ!F10</f>
        <v>601058</v>
      </c>
      <c r="EO7" s="28" t="s">
        <v>269</v>
      </c>
      <c r="EQ7" s="13" t="s">
        <v>269</v>
      </c>
      <c r="ER7" s="13" t="s">
        <v>269</v>
      </c>
      <c r="ES7" s="13" t="s">
        <v>273</v>
      </c>
      <c r="ET7" s="28">
        <f>SUM(ES9:ES56)</f>
        <v>1.5389480506655673E-4</v>
      </c>
      <c r="EU7" s="28">
        <v>0.91532555244956204</v>
      </c>
      <c r="EV7" s="157">
        <f>1/EU7-1</f>
        <v>9.2507466140145711E-2</v>
      </c>
      <c r="EW7" s="28"/>
    </row>
    <row r="8" spans="1:153" ht="15.75">
      <c r="C8" s="13" t="s">
        <v>220</v>
      </c>
      <c r="D8" s="13" t="s">
        <v>220</v>
      </c>
      <c r="E8" s="13" t="s">
        <v>221</v>
      </c>
      <c r="F8" s="13" t="s">
        <v>222</v>
      </c>
      <c r="G8" s="13" t="s">
        <v>223</v>
      </c>
      <c r="H8" s="13" t="s">
        <v>224</v>
      </c>
      <c r="I8" s="13" t="s">
        <v>225</v>
      </c>
      <c r="J8" s="13" t="s">
        <v>226</v>
      </c>
      <c r="K8" s="13" t="s">
        <v>227</v>
      </c>
      <c r="L8" s="13" t="s">
        <v>228</v>
      </c>
      <c r="M8" s="13" t="s">
        <v>229</v>
      </c>
      <c r="N8" s="13" t="s">
        <v>230</v>
      </c>
      <c r="O8" s="13" t="s">
        <v>231</v>
      </c>
      <c r="P8" s="13" t="s">
        <v>232</v>
      </c>
      <c r="Q8" s="13" t="s">
        <v>233</v>
      </c>
      <c r="R8" s="13" t="s">
        <v>234</v>
      </c>
      <c r="S8" s="13" t="s">
        <v>235</v>
      </c>
      <c r="T8" s="13" t="s">
        <v>236</v>
      </c>
      <c r="U8" s="13" t="s">
        <v>237</v>
      </c>
      <c r="V8" s="13" t="s">
        <v>238</v>
      </c>
      <c r="W8" s="13" t="s">
        <v>239</v>
      </c>
      <c r="X8" s="13" t="s">
        <v>240</v>
      </c>
      <c r="Y8" s="13" t="s">
        <v>241</v>
      </c>
      <c r="Z8" s="13" t="s">
        <v>242</v>
      </c>
      <c r="AA8" s="13" t="s">
        <v>243</v>
      </c>
      <c r="AB8" s="13" t="s">
        <v>244</v>
      </c>
      <c r="AC8" s="13" t="s">
        <v>245</v>
      </c>
      <c r="AD8" s="13" t="s">
        <v>246</v>
      </c>
      <c r="AE8" s="13" t="s">
        <v>247</v>
      </c>
      <c r="AF8" s="13" t="s">
        <v>248</v>
      </c>
      <c r="AG8" s="13" t="s">
        <v>249</v>
      </c>
      <c r="AH8" s="13" t="s">
        <v>250</v>
      </c>
      <c r="AI8" s="13" t="s">
        <v>251</v>
      </c>
      <c r="AJ8" s="13" t="s">
        <v>252</v>
      </c>
      <c r="AK8" s="13" t="s">
        <v>253</v>
      </c>
      <c r="AL8" s="13" t="s">
        <v>254</v>
      </c>
      <c r="AM8" s="13" t="s">
        <v>255</v>
      </c>
      <c r="AN8" s="13" t="s">
        <v>256</v>
      </c>
      <c r="AO8" s="13" t="s">
        <v>257</v>
      </c>
      <c r="AP8" s="13" t="s">
        <v>258</v>
      </c>
      <c r="AQ8" s="13" t="s">
        <v>259</v>
      </c>
      <c r="AR8" s="13" t="s">
        <v>260</v>
      </c>
      <c r="AS8" s="13" t="s">
        <v>261</v>
      </c>
      <c r="AT8" s="13" t="s">
        <v>262</v>
      </c>
      <c r="AU8" s="13" t="s">
        <v>263</v>
      </c>
      <c r="AV8" s="13" t="s">
        <v>264</v>
      </c>
      <c r="AW8" s="13" t="s">
        <v>265</v>
      </c>
      <c r="AX8" s="13" t="s">
        <v>266</v>
      </c>
      <c r="AY8" s="18" t="s">
        <v>218</v>
      </c>
      <c r="BA8" s="13" t="s">
        <v>222</v>
      </c>
      <c r="BB8" s="13" t="s">
        <v>223</v>
      </c>
      <c r="BC8" s="13" t="s">
        <v>224</v>
      </c>
      <c r="BD8" s="13" t="s">
        <v>225</v>
      </c>
      <c r="BE8" s="13" t="s">
        <v>226</v>
      </c>
      <c r="BF8" s="13" t="s">
        <v>227</v>
      </c>
      <c r="BG8" s="13" t="s">
        <v>228</v>
      </c>
      <c r="BH8" s="13" t="s">
        <v>229</v>
      </c>
      <c r="BI8" s="13" t="s">
        <v>230</v>
      </c>
      <c r="BJ8" s="13" t="s">
        <v>231</v>
      </c>
      <c r="BK8" s="13" t="s">
        <v>232</v>
      </c>
      <c r="BL8" s="13" t="s">
        <v>233</v>
      </c>
      <c r="BM8" s="13" t="s">
        <v>234</v>
      </c>
      <c r="BN8" s="13" t="s">
        <v>235</v>
      </c>
      <c r="BO8" s="13" t="s">
        <v>236</v>
      </c>
      <c r="BP8" s="13" t="s">
        <v>237</v>
      </c>
      <c r="BQ8" s="13" t="s">
        <v>238</v>
      </c>
      <c r="BR8" s="13" t="s">
        <v>239</v>
      </c>
      <c r="BS8" s="13" t="s">
        <v>240</v>
      </c>
      <c r="BT8" s="13" t="s">
        <v>241</v>
      </c>
      <c r="BU8" s="13" t="s">
        <v>242</v>
      </c>
      <c r="BV8" s="13" t="s">
        <v>243</v>
      </c>
      <c r="BW8" s="13" t="s">
        <v>244</v>
      </c>
      <c r="BX8" s="13" t="s">
        <v>245</v>
      </c>
      <c r="BY8" s="13" t="s">
        <v>246</v>
      </c>
      <c r="BZ8" s="13" t="s">
        <v>247</v>
      </c>
      <c r="CA8" s="13" t="s">
        <v>248</v>
      </c>
      <c r="CB8" s="13" t="s">
        <v>249</v>
      </c>
      <c r="CC8" s="13" t="s">
        <v>250</v>
      </c>
      <c r="CD8" s="13" t="s">
        <v>251</v>
      </c>
      <c r="CE8" s="13" t="s">
        <v>252</v>
      </c>
      <c r="CF8" s="13" t="s">
        <v>253</v>
      </c>
      <c r="CG8" s="13" t="s">
        <v>254</v>
      </c>
      <c r="CH8" s="13" t="s">
        <v>255</v>
      </c>
      <c r="CI8" s="13" t="s">
        <v>256</v>
      </c>
      <c r="CJ8" s="13" t="s">
        <v>257</v>
      </c>
      <c r="CK8" s="13" t="s">
        <v>258</v>
      </c>
      <c r="CL8" s="13" t="s">
        <v>259</v>
      </c>
      <c r="CM8" s="13" t="s">
        <v>260</v>
      </c>
      <c r="CN8" s="13" t="s">
        <v>261</v>
      </c>
      <c r="CO8" s="13" t="s">
        <v>262</v>
      </c>
      <c r="CP8" s="13" t="s">
        <v>263</v>
      </c>
      <c r="CQ8" s="13" t="s">
        <v>264</v>
      </c>
      <c r="CR8" s="13" t="s">
        <v>265</v>
      </c>
      <c r="CS8" s="13" t="s">
        <v>266</v>
      </c>
      <c r="CT8" s="18" t="s">
        <v>218</v>
      </c>
      <c r="CV8" s="13" t="s">
        <v>224</v>
      </c>
      <c r="CW8" s="13" t="s">
        <v>225</v>
      </c>
      <c r="CX8" s="13" t="s">
        <v>226</v>
      </c>
      <c r="CY8" s="13" t="s">
        <v>227</v>
      </c>
      <c r="CZ8" s="13" t="s">
        <v>228</v>
      </c>
      <c r="DA8" s="13" t="s">
        <v>229</v>
      </c>
      <c r="DB8" s="13" t="s">
        <v>230</v>
      </c>
      <c r="DC8" s="13" t="s">
        <v>231</v>
      </c>
      <c r="DD8" s="13" t="s">
        <v>232</v>
      </c>
      <c r="DE8" s="13" t="s">
        <v>233</v>
      </c>
      <c r="DF8" s="13" t="s">
        <v>234</v>
      </c>
      <c r="DG8" s="13" t="s">
        <v>235</v>
      </c>
      <c r="DH8" s="13" t="s">
        <v>236</v>
      </c>
      <c r="DI8" s="13" t="s">
        <v>237</v>
      </c>
      <c r="DJ8" s="13" t="s">
        <v>238</v>
      </c>
      <c r="DK8" s="13" t="s">
        <v>239</v>
      </c>
      <c r="DL8" s="13" t="s">
        <v>240</v>
      </c>
      <c r="DM8" s="13" t="s">
        <v>241</v>
      </c>
      <c r="DN8" s="13" t="s">
        <v>242</v>
      </c>
      <c r="DO8" s="13" t="s">
        <v>243</v>
      </c>
      <c r="DP8" s="13" t="s">
        <v>244</v>
      </c>
      <c r="DQ8" s="13" t="s">
        <v>245</v>
      </c>
      <c r="DR8" s="13" t="s">
        <v>246</v>
      </c>
      <c r="DS8" s="13" t="s">
        <v>247</v>
      </c>
      <c r="DT8" s="13" t="s">
        <v>248</v>
      </c>
      <c r="DU8" s="13" t="s">
        <v>249</v>
      </c>
      <c r="DV8" s="13" t="s">
        <v>250</v>
      </c>
      <c r="DW8" s="13" t="s">
        <v>251</v>
      </c>
      <c r="DX8" s="13" t="s">
        <v>252</v>
      </c>
      <c r="DY8" s="13" t="s">
        <v>253</v>
      </c>
      <c r="DZ8" s="13" t="s">
        <v>254</v>
      </c>
      <c r="EA8" s="13" t="s">
        <v>255</v>
      </c>
      <c r="EB8" s="13" t="s">
        <v>256</v>
      </c>
      <c r="EC8" s="13" t="s">
        <v>257</v>
      </c>
      <c r="ED8" s="13" t="s">
        <v>258</v>
      </c>
      <c r="EE8" s="13" t="s">
        <v>259</v>
      </c>
      <c r="EF8" s="13" t="s">
        <v>260</v>
      </c>
      <c r="EG8" s="13" t="s">
        <v>261</v>
      </c>
      <c r="EH8" s="13" t="s">
        <v>262</v>
      </c>
      <c r="EI8" s="13" t="s">
        <v>263</v>
      </c>
      <c r="EJ8" s="13" t="s">
        <v>264</v>
      </c>
      <c r="EK8" s="13" t="s">
        <v>265</v>
      </c>
      <c r="EL8" s="13" t="s">
        <v>266</v>
      </c>
      <c r="EN8" s="18" t="s">
        <v>218</v>
      </c>
      <c r="EO8" s="104" t="s">
        <v>267</v>
      </c>
      <c r="ET8" s="28"/>
      <c r="EU8" s="28"/>
      <c r="EV8" s="28"/>
      <c r="EW8" s="28"/>
    </row>
    <row r="9" spans="1:153">
      <c r="A9" s="18">
        <v>2021</v>
      </c>
      <c r="C9" s="18" t="s">
        <v>219</v>
      </c>
      <c r="AY9" s="18"/>
      <c r="CT9" s="18"/>
      <c r="EN9" s="18"/>
      <c r="ER9" s="18">
        <f>-苅谷・文科省・中室データ!D18</f>
        <v>-2629.5</v>
      </c>
      <c r="ES9" s="13">
        <f t="shared" ref="ES9:ES56" si="0">ER9*EU$7^(A9-2021)</f>
        <v>-2629.5</v>
      </c>
    </row>
    <row r="10" spans="1:153">
      <c r="A10" s="18">
        <v>2022</v>
      </c>
      <c r="C10" s="13">
        <v>19</v>
      </c>
      <c r="D10" s="49">
        <f>賃金!P31*$B$3/100</f>
        <v>3.1394351669941063</v>
      </c>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20">
        <f t="shared" ref="AY10:AY56" si="1">SUM(E10:AX10)</f>
        <v>0</v>
      </c>
      <c r="AZ10" s="15"/>
      <c r="BA10" s="49"/>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20"/>
      <c r="CU10" s="15"/>
      <c r="CV10" s="49"/>
      <c r="CW10" s="15"/>
      <c r="CX10" s="15"/>
      <c r="CY10" s="15"/>
      <c r="CZ10" s="15"/>
      <c r="DA10" s="15"/>
      <c r="DB10" s="15"/>
      <c r="DC10" s="15"/>
      <c r="DD10" s="15"/>
      <c r="DE10" s="15"/>
      <c r="DF10" s="15"/>
      <c r="DG10" s="15"/>
      <c r="DH10" s="15"/>
      <c r="DI10" s="15"/>
      <c r="DJ10" s="15"/>
      <c r="DK10" s="15"/>
      <c r="DL10" s="15"/>
      <c r="EN10" s="18"/>
      <c r="EO10" s="29">
        <f>(AY10*AY$7+CT10*CT$7+EN10*EN$7)/10000</f>
        <v>0</v>
      </c>
      <c r="ER10" s="20">
        <f>EO10+EQ10</f>
        <v>0</v>
      </c>
      <c r="ES10" s="13">
        <f t="shared" si="0"/>
        <v>0</v>
      </c>
    </row>
    <row r="11" spans="1:153">
      <c r="A11" s="18">
        <v>2023</v>
      </c>
      <c r="C11" s="13">
        <v>20</v>
      </c>
      <c r="D11" s="49">
        <f>賃金!P32*$B$3/100</f>
        <v>3.708764722152424</v>
      </c>
      <c r="E11" s="15">
        <f t="shared" ref="E11:T34" si="2">D10</f>
        <v>3.1394351669941063</v>
      </c>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20">
        <f t="shared" si="1"/>
        <v>3.1394351669941063</v>
      </c>
      <c r="AZ11" s="15"/>
      <c r="BA11" s="49"/>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20"/>
      <c r="CU11" s="15"/>
      <c r="CV11" s="49"/>
      <c r="CW11" s="15"/>
      <c r="CX11" s="15"/>
      <c r="CY11" s="15"/>
      <c r="CZ11" s="15"/>
      <c r="DA11" s="15"/>
      <c r="DB11" s="15"/>
      <c r="DC11" s="15"/>
      <c r="DD11" s="15"/>
      <c r="DE11" s="15"/>
      <c r="DF11" s="15"/>
      <c r="DG11" s="15"/>
      <c r="DH11" s="15"/>
      <c r="DI11" s="15"/>
      <c r="DJ11" s="15"/>
      <c r="DK11" s="15"/>
      <c r="DL11" s="15"/>
      <c r="EN11" s="18"/>
      <c r="EO11" s="29">
        <f t="shared" ref="EO11:EO56" si="3">(AY11*AY$7+CT11*CT$7+EN11*EN$7)/10000</f>
        <v>129.34414808465129</v>
      </c>
      <c r="EQ11" s="13">
        <f>EQ$2*5</f>
        <v>-426.42732000000001</v>
      </c>
      <c r="ER11" s="20">
        <f t="shared" ref="ER11:ER56" si="4">EO11+EQ11</f>
        <v>-297.08317191534871</v>
      </c>
      <c r="ES11" s="13">
        <f t="shared" si="0"/>
        <v>-248.90248065545225</v>
      </c>
    </row>
    <row r="12" spans="1:153">
      <c r="A12" s="18">
        <v>2024</v>
      </c>
      <c r="C12" s="13">
        <v>21</v>
      </c>
      <c r="D12" s="49">
        <f>賃金!P33*$B$3/100</f>
        <v>3.824471961173133</v>
      </c>
      <c r="E12" s="15">
        <f t="shared" si="2"/>
        <v>3.708764722152424</v>
      </c>
      <c r="F12" s="15">
        <f t="shared" si="2"/>
        <v>3.1394351669941063</v>
      </c>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20">
        <f t="shared" si="1"/>
        <v>6.8481998891465299</v>
      </c>
      <c r="AZ12" s="15"/>
      <c r="BA12" s="49">
        <f>賃金!Q33*$B$3/100</f>
        <v>3.7253892959396877</v>
      </c>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20">
        <f>SUM(BB12:CS12)</f>
        <v>0</v>
      </c>
      <c r="CU12" s="15"/>
      <c r="CV12" s="49"/>
      <c r="CW12" s="15"/>
      <c r="CX12" s="15"/>
      <c r="CY12" s="15"/>
      <c r="CZ12" s="15"/>
      <c r="DA12" s="15"/>
      <c r="DB12" s="15"/>
      <c r="DC12" s="15"/>
      <c r="DD12" s="15"/>
      <c r="DE12" s="15"/>
      <c r="DF12" s="15"/>
      <c r="DG12" s="15"/>
      <c r="DH12" s="15"/>
      <c r="DI12" s="15"/>
      <c r="DJ12" s="15"/>
      <c r="DK12" s="15"/>
      <c r="DL12" s="15"/>
      <c r="EN12" s="18"/>
      <c r="EO12" s="29">
        <f t="shared" si="3"/>
        <v>282.14456851585754</v>
      </c>
      <c r="EQ12" s="13">
        <f>EQ$2*5</f>
        <v>-426.42732000000001</v>
      </c>
      <c r="ER12" s="20">
        <f t="shared" si="4"/>
        <v>-144.28275148414247</v>
      </c>
      <c r="ES12" s="13">
        <f t="shared" si="0"/>
        <v>-110.64739023150578</v>
      </c>
    </row>
    <row r="13" spans="1:153">
      <c r="A13" s="18">
        <v>2025</v>
      </c>
      <c r="C13" s="13">
        <v>22</v>
      </c>
      <c r="D13" s="49">
        <f>賃金!P34*$B$3/100</f>
        <v>3.930076448877025</v>
      </c>
      <c r="E13" s="15">
        <f t="shared" si="2"/>
        <v>3.824471961173133</v>
      </c>
      <c r="F13" s="15">
        <f t="shared" si="2"/>
        <v>3.708764722152424</v>
      </c>
      <c r="G13" s="15">
        <f t="shared" si="2"/>
        <v>3.1394351669941063</v>
      </c>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20">
        <f t="shared" si="1"/>
        <v>10.672671850319663</v>
      </c>
      <c r="AZ13" s="15"/>
      <c r="BA13" s="49">
        <f>賃金!Q34*$B$3/100</f>
        <v>3.9841628365745838</v>
      </c>
      <c r="BB13" s="15">
        <f t="shared" ref="BB13:BQ38" si="5">BA12</f>
        <v>3.7253892959396877</v>
      </c>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20">
        <f t="shared" ref="CT13:CT56" si="6">SUM(BB13:CS13)</f>
        <v>3.7253892959396877</v>
      </c>
      <c r="CU13" s="15"/>
      <c r="CV13" s="49"/>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N13" s="18"/>
      <c r="EO13" s="29">
        <f t="shared" si="3"/>
        <v>459.96592977411308</v>
      </c>
      <c r="EQ13" s="13">
        <f>EQ$2*5+EQ$3*5</f>
        <v>-4955.1547899999996</v>
      </c>
      <c r="ER13" s="20">
        <f t="shared" si="4"/>
        <v>-4495.1888602258869</v>
      </c>
      <c r="ES13" s="13">
        <f t="shared" si="0"/>
        <v>-3155.3699733047015</v>
      </c>
    </row>
    <row r="14" spans="1:153">
      <c r="A14" s="18">
        <v>2026</v>
      </c>
      <c r="C14" s="13">
        <v>23</v>
      </c>
      <c r="D14" s="49">
        <f>賃金!P35*$B$3/100</f>
        <v>4.0276930598885174</v>
      </c>
      <c r="E14" s="15">
        <f t="shared" si="2"/>
        <v>3.930076448877025</v>
      </c>
      <c r="F14" s="15">
        <f t="shared" si="2"/>
        <v>3.824471961173133</v>
      </c>
      <c r="G14" s="15">
        <f t="shared" si="2"/>
        <v>3.708764722152424</v>
      </c>
      <c r="H14" s="15">
        <f t="shared" si="2"/>
        <v>3.1394351669941063</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20">
        <f t="shared" si="1"/>
        <v>14.602748299196689</v>
      </c>
      <c r="AZ14" s="15"/>
      <c r="BA14" s="49">
        <f>賃金!Q35*$B$3/100</f>
        <v>4.1945767557394742</v>
      </c>
      <c r="BB14" s="15">
        <f t="shared" si="5"/>
        <v>3.9841628365745838</v>
      </c>
      <c r="BC14" s="15">
        <f t="shared" si="5"/>
        <v>3.7253892959396877</v>
      </c>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20">
        <f t="shared" si="6"/>
        <v>7.709552132514272</v>
      </c>
      <c r="CU14" s="15"/>
      <c r="CV14" s="49">
        <f>賃金!R35*$B$3/100</f>
        <v>3.9273593271600542</v>
      </c>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N14" s="20">
        <f>SUM(CW14:EM14)</f>
        <v>0</v>
      </c>
      <c r="EO14" s="29">
        <f t="shared" si="3"/>
        <v>643.54505049730858</v>
      </c>
      <c r="EQ14" s="13">
        <f>EQ$2*5+EQ$3*5</f>
        <v>-4955.1547899999996</v>
      </c>
      <c r="ER14" s="20">
        <f t="shared" si="4"/>
        <v>-4311.6097395026909</v>
      </c>
      <c r="ES14" s="13">
        <f t="shared" si="0"/>
        <v>-2770.2398752984191</v>
      </c>
    </row>
    <row r="15" spans="1:153">
      <c r="A15" s="18">
        <v>2027</v>
      </c>
      <c r="C15" s="16">
        <v>24</v>
      </c>
      <c r="D15" s="49">
        <f>賃金!P36*$B$3/100</f>
        <v>4.1192231307511946</v>
      </c>
      <c r="E15" s="15">
        <f t="shared" si="2"/>
        <v>4.0276930598885174</v>
      </c>
      <c r="F15" s="15">
        <f t="shared" si="2"/>
        <v>3.930076448877025</v>
      </c>
      <c r="G15" s="15">
        <f t="shared" si="2"/>
        <v>3.824471961173133</v>
      </c>
      <c r="H15" s="15">
        <f t="shared" si="2"/>
        <v>3.708764722152424</v>
      </c>
      <c r="I15" s="15">
        <f t="shared" si="2"/>
        <v>3.1394351669941063</v>
      </c>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7"/>
      <c r="AK15" s="17"/>
      <c r="AL15" s="17"/>
      <c r="AM15" s="17"/>
      <c r="AN15" s="17"/>
      <c r="AO15" s="17"/>
      <c r="AP15" s="17"/>
      <c r="AQ15" s="17"/>
      <c r="AR15" s="17"/>
      <c r="AS15" s="17"/>
      <c r="AT15" s="17"/>
      <c r="AU15" s="17"/>
      <c r="AV15" s="17"/>
      <c r="AW15" s="17"/>
      <c r="AX15" s="17"/>
      <c r="AY15" s="20">
        <f t="shared" si="1"/>
        <v>18.630441359085204</v>
      </c>
      <c r="AZ15" s="17"/>
      <c r="BA15" s="49">
        <f>賃金!Q36*$B$3/100</f>
        <v>4.3655879571583522</v>
      </c>
      <c r="BB15" s="15">
        <f t="shared" si="5"/>
        <v>4.1945767557394742</v>
      </c>
      <c r="BC15" s="15">
        <f t="shared" si="5"/>
        <v>3.9841628365745838</v>
      </c>
      <c r="BD15" s="15">
        <f t="shared" si="5"/>
        <v>3.7253892959396877</v>
      </c>
      <c r="BE15" s="15"/>
      <c r="BF15" s="15"/>
      <c r="BG15" s="15"/>
      <c r="BH15" s="15"/>
      <c r="BI15" s="15"/>
      <c r="BJ15" s="15"/>
      <c r="BK15" s="15"/>
      <c r="BL15" s="15"/>
      <c r="BM15" s="15"/>
      <c r="BN15" s="15"/>
      <c r="BO15" s="15"/>
      <c r="BP15" s="15"/>
      <c r="BQ15" s="15"/>
      <c r="BR15" s="15"/>
      <c r="BS15" s="15"/>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20">
        <f t="shared" si="6"/>
        <v>11.904128888253744</v>
      </c>
      <c r="CU15" s="15"/>
      <c r="CV15" s="49">
        <f>賃金!R36*$B$3/100</f>
        <v>4.5269223022538885</v>
      </c>
      <c r="CW15" s="15">
        <f t="shared" ref="CW15:DL40" si="7">CV14</f>
        <v>3.9273593271600542</v>
      </c>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N15" s="20">
        <f t="shared" ref="EN15:EN56" si="8">SUM(CW15:EM15)</f>
        <v>3.9273593271600542</v>
      </c>
      <c r="EO15" s="29">
        <f t="shared" si="3"/>
        <v>1068.346989135845</v>
      </c>
      <c r="EQ15" s="13">
        <f>EQ$2*5+EQ$3*5+EQ$4*5</f>
        <v>-5616.3702649999996</v>
      </c>
      <c r="ER15" s="20">
        <f t="shared" si="4"/>
        <v>-4548.0232758641541</v>
      </c>
      <c r="ES15" s="13">
        <f t="shared" si="0"/>
        <v>-2674.7068938192238</v>
      </c>
    </row>
    <row r="16" spans="1:153">
      <c r="A16" s="18">
        <v>2028</v>
      </c>
      <c r="C16" s="16">
        <v>25</v>
      </c>
      <c r="D16" s="49">
        <f>賃金!P37*$B$3/100</f>
        <v>3.8251768778358377</v>
      </c>
      <c r="E16" s="15">
        <f t="shared" si="2"/>
        <v>4.1192231307511946</v>
      </c>
      <c r="F16" s="15">
        <f t="shared" si="2"/>
        <v>4.0276930598885174</v>
      </c>
      <c r="G16" s="15">
        <f t="shared" si="2"/>
        <v>3.930076448877025</v>
      </c>
      <c r="H16" s="15">
        <f t="shared" si="2"/>
        <v>3.824471961173133</v>
      </c>
      <c r="I16" s="15">
        <f t="shared" si="2"/>
        <v>3.708764722152424</v>
      </c>
      <c r="J16" s="15">
        <f t="shared" si="2"/>
        <v>3.1394351669941063</v>
      </c>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7"/>
      <c r="AK16" s="17"/>
      <c r="AL16" s="17"/>
      <c r="AM16" s="17"/>
      <c r="AN16" s="17"/>
      <c r="AO16" s="17"/>
      <c r="AP16" s="17"/>
      <c r="AQ16" s="17"/>
      <c r="AR16" s="17"/>
      <c r="AS16" s="17"/>
      <c r="AT16" s="17"/>
      <c r="AU16" s="17"/>
      <c r="AV16" s="17"/>
      <c r="AW16" s="17"/>
      <c r="AX16" s="17"/>
      <c r="AY16" s="20">
        <f t="shared" si="1"/>
        <v>22.749664489836398</v>
      </c>
      <c r="AZ16" s="17"/>
      <c r="BA16" s="49">
        <f>賃金!Q37*$B$3/100</f>
        <v>4.2881646284345916</v>
      </c>
      <c r="BB16" s="15">
        <f t="shared" si="5"/>
        <v>4.3655879571583522</v>
      </c>
      <c r="BC16" s="15">
        <f t="shared" si="5"/>
        <v>4.1945767557394742</v>
      </c>
      <c r="BD16" s="15">
        <f t="shared" si="5"/>
        <v>3.9841628365745838</v>
      </c>
      <c r="BE16" s="15">
        <f t="shared" si="5"/>
        <v>3.7253892959396877</v>
      </c>
      <c r="BF16" s="15"/>
      <c r="BG16" s="15"/>
      <c r="BH16" s="15"/>
      <c r="BI16" s="15"/>
      <c r="BJ16" s="15"/>
      <c r="BK16" s="15"/>
      <c r="BL16" s="15"/>
      <c r="BM16" s="15"/>
      <c r="BN16" s="15"/>
      <c r="BO16" s="15"/>
      <c r="BP16" s="15"/>
      <c r="BQ16" s="15"/>
      <c r="BR16" s="15"/>
      <c r="BS16" s="15"/>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20">
        <f t="shared" si="6"/>
        <v>16.269716845412098</v>
      </c>
      <c r="CU16" s="15"/>
      <c r="CV16" s="49">
        <f>賃金!R37*$B$3/100</f>
        <v>5.2133939149380204</v>
      </c>
      <c r="CW16" s="15">
        <f t="shared" si="7"/>
        <v>4.5269223022538885</v>
      </c>
      <c r="CX16" s="15">
        <f t="shared" si="7"/>
        <v>3.9273593271600542</v>
      </c>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N16" s="20">
        <f t="shared" si="8"/>
        <v>8.4542816294139431</v>
      </c>
      <c r="EO16" s="29">
        <f t="shared" si="3"/>
        <v>1533.8868986280095</v>
      </c>
      <c r="EQ16" s="13">
        <f t="shared" ref="EQ16:EQ56" si="9">EQ$2*5+EQ$3*5+EQ$4*5</f>
        <v>-5616.3702649999996</v>
      </c>
      <c r="ER16" s="20">
        <f t="shared" si="4"/>
        <v>-4082.4833663719901</v>
      </c>
      <c r="ES16" s="13">
        <f t="shared" si="0"/>
        <v>-2197.6247054778682</v>
      </c>
    </row>
    <row r="17" spans="1:149">
      <c r="A17" s="18">
        <v>2029</v>
      </c>
      <c r="C17" s="16">
        <v>26</v>
      </c>
      <c r="D17" s="49">
        <f>賃金!P38*$B$3/100</f>
        <v>3.9017780397580206</v>
      </c>
      <c r="E17" s="15">
        <f t="shared" si="2"/>
        <v>3.8251768778358377</v>
      </c>
      <c r="F17" s="15">
        <f t="shared" si="2"/>
        <v>4.1192231307511946</v>
      </c>
      <c r="G17" s="15">
        <f t="shared" si="2"/>
        <v>4.0276930598885174</v>
      </c>
      <c r="H17" s="15">
        <f t="shared" si="2"/>
        <v>3.930076448877025</v>
      </c>
      <c r="I17" s="15">
        <f t="shared" si="2"/>
        <v>3.824471961173133</v>
      </c>
      <c r="J17" s="15">
        <f t="shared" si="2"/>
        <v>3.708764722152424</v>
      </c>
      <c r="K17" s="15">
        <f t="shared" si="2"/>
        <v>3.1394351669941063</v>
      </c>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7"/>
      <c r="AK17" s="17"/>
      <c r="AL17" s="17"/>
      <c r="AM17" s="17"/>
      <c r="AN17" s="17"/>
      <c r="AO17" s="17"/>
      <c r="AP17" s="17"/>
      <c r="AQ17" s="17"/>
      <c r="AR17" s="17"/>
      <c r="AS17" s="17"/>
      <c r="AT17" s="17"/>
      <c r="AU17" s="17"/>
      <c r="AV17" s="17"/>
      <c r="AW17" s="17"/>
      <c r="AX17" s="17"/>
      <c r="AY17" s="20">
        <f t="shared" si="1"/>
        <v>26.574841367672235</v>
      </c>
      <c r="AZ17" s="17"/>
      <c r="BA17" s="49">
        <f>賃金!Q38*$B$3/100</f>
        <v>4.3979913695421056</v>
      </c>
      <c r="BB17" s="15">
        <f t="shared" si="5"/>
        <v>4.2881646284345916</v>
      </c>
      <c r="BC17" s="15">
        <f t="shared" si="5"/>
        <v>4.3655879571583522</v>
      </c>
      <c r="BD17" s="15">
        <f t="shared" si="5"/>
        <v>4.1945767557394742</v>
      </c>
      <c r="BE17" s="15">
        <f t="shared" si="5"/>
        <v>3.9841628365745838</v>
      </c>
      <c r="BF17" s="15">
        <f t="shared" si="5"/>
        <v>3.7253892959396877</v>
      </c>
      <c r="BG17" s="15"/>
      <c r="BH17" s="15"/>
      <c r="BI17" s="15"/>
      <c r="BJ17" s="15"/>
      <c r="BK17" s="15"/>
      <c r="BL17" s="15"/>
      <c r="BM17" s="15"/>
      <c r="BN17" s="15"/>
      <c r="BO17" s="15"/>
      <c r="BP17" s="15"/>
      <c r="BQ17" s="15"/>
      <c r="BR17" s="15"/>
      <c r="BS17" s="15"/>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20">
        <f t="shared" si="6"/>
        <v>20.557881473846692</v>
      </c>
      <c r="CU17" s="15"/>
      <c r="CV17" s="49">
        <f>賃金!R38*$B$3/100</f>
        <v>5.5964103567685832</v>
      </c>
      <c r="CW17" s="15">
        <f t="shared" si="7"/>
        <v>5.2133939149380204</v>
      </c>
      <c r="CX17" s="15">
        <f t="shared" si="7"/>
        <v>4.5269223022538885</v>
      </c>
      <c r="CY17" s="15">
        <f t="shared" si="7"/>
        <v>3.9273593271600542</v>
      </c>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N17" s="20">
        <f t="shared" si="8"/>
        <v>13.667675544351964</v>
      </c>
      <c r="EO17" s="29">
        <f t="shared" si="3"/>
        <v>2028.1521549450156</v>
      </c>
      <c r="EQ17" s="13">
        <f t="shared" si="9"/>
        <v>-5616.3702649999996</v>
      </c>
      <c r="ER17" s="20">
        <f t="shared" si="4"/>
        <v>-3588.2181100549842</v>
      </c>
      <c r="ES17" s="13">
        <f t="shared" si="0"/>
        <v>-1768.0051470278343</v>
      </c>
    </row>
    <row r="18" spans="1:149">
      <c r="A18" s="18">
        <v>2030</v>
      </c>
      <c r="C18" s="16">
        <v>27</v>
      </c>
      <c r="D18" s="49">
        <f>賃金!P39*$B$3/100</f>
        <v>3.9769166021219395</v>
      </c>
      <c r="E18" s="15">
        <f t="shared" si="2"/>
        <v>3.9017780397580206</v>
      </c>
      <c r="F18" s="15">
        <f t="shared" si="2"/>
        <v>3.8251768778358377</v>
      </c>
      <c r="G18" s="15">
        <f t="shared" si="2"/>
        <v>4.1192231307511946</v>
      </c>
      <c r="H18" s="15">
        <f t="shared" si="2"/>
        <v>4.0276930598885174</v>
      </c>
      <c r="I18" s="15">
        <f t="shared" si="2"/>
        <v>3.930076448877025</v>
      </c>
      <c r="J18" s="15">
        <f t="shared" si="2"/>
        <v>3.824471961173133</v>
      </c>
      <c r="K18" s="15">
        <f t="shared" si="2"/>
        <v>3.708764722152424</v>
      </c>
      <c r="L18" s="15">
        <f t="shared" si="2"/>
        <v>3.1394351669941063</v>
      </c>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20">
        <f t="shared" si="1"/>
        <v>30.476619407430256</v>
      </c>
      <c r="AZ18" s="15"/>
      <c r="BA18" s="49">
        <f>賃金!Q39*$B$3/100</f>
        <v>4.4907154540920677</v>
      </c>
      <c r="BB18" s="15">
        <f t="shared" si="5"/>
        <v>4.3979913695421056</v>
      </c>
      <c r="BC18" s="15">
        <f t="shared" si="5"/>
        <v>4.2881646284345916</v>
      </c>
      <c r="BD18" s="15">
        <f t="shared" si="5"/>
        <v>4.3655879571583522</v>
      </c>
      <c r="BE18" s="15">
        <f t="shared" si="5"/>
        <v>4.1945767557394742</v>
      </c>
      <c r="BF18" s="15">
        <f t="shared" si="5"/>
        <v>3.9841628365745838</v>
      </c>
      <c r="BG18" s="15">
        <f t="shared" si="5"/>
        <v>3.7253892959396877</v>
      </c>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20">
        <f t="shared" si="6"/>
        <v>24.955872843388796</v>
      </c>
      <c r="CU18" s="15"/>
      <c r="CV18" s="49">
        <f>賃金!R39*$B$3/100</f>
        <v>5.8963022667124134</v>
      </c>
      <c r="CW18" s="15">
        <f t="shared" si="7"/>
        <v>5.5964103567685832</v>
      </c>
      <c r="CX18" s="15">
        <f t="shared" si="7"/>
        <v>5.2133939149380204</v>
      </c>
      <c r="CY18" s="15">
        <f t="shared" si="7"/>
        <v>4.5269223022538885</v>
      </c>
      <c r="CZ18" s="15">
        <f t="shared" si="7"/>
        <v>3.9273593271600542</v>
      </c>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N18" s="20">
        <f t="shared" si="8"/>
        <v>19.264085901120545</v>
      </c>
      <c r="EO18" s="29">
        <f t="shared" si="3"/>
        <v>2549.1919696547593</v>
      </c>
      <c r="EQ18" s="13">
        <f t="shared" si="9"/>
        <v>-5616.3702649999996</v>
      </c>
      <c r="ER18" s="20">
        <f t="shared" si="4"/>
        <v>-3067.1782953452403</v>
      </c>
      <c r="ES18" s="13">
        <f t="shared" si="0"/>
        <v>-1383.3093101564605</v>
      </c>
    </row>
    <row r="19" spans="1:149">
      <c r="A19" s="18">
        <v>2031</v>
      </c>
      <c r="C19" s="16">
        <v>28</v>
      </c>
      <c r="D19" s="49">
        <f>賃金!P40*$B$3/100</f>
        <v>4.0515952411261464</v>
      </c>
      <c r="E19" s="15">
        <f t="shared" si="2"/>
        <v>3.9769166021219395</v>
      </c>
      <c r="F19" s="15">
        <f t="shared" si="2"/>
        <v>3.9017780397580206</v>
      </c>
      <c r="G19" s="15">
        <f t="shared" si="2"/>
        <v>3.8251768778358377</v>
      </c>
      <c r="H19" s="15">
        <f t="shared" si="2"/>
        <v>4.1192231307511946</v>
      </c>
      <c r="I19" s="15">
        <f t="shared" si="2"/>
        <v>4.0276930598885174</v>
      </c>
      <c r="J19" s="15">
        <f t="shared" si="2"/>
        <v>3.930076448877025</v>
      </c>
      <c r="K19" s="15">
        <f t="shared" si="2"/>
        <v>3.824471961173133</v>
      </c>
      <c r="L19" s="15">
        <f t="shared" si="2"/>
        <v>3.708764722152424</v>
      </c>
      <c r="M19" s="15">
        <f t="shared" si="2"/>
        <v>3.1394351669941063</v>
      </c>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20">
        <f t="shared" si="1"/>
        <v>34.453536009552195</v>
      </c>
      <c r="AZ19" s="15"/>
      <c r="BA19" s="49">
        <f>賃金!Q40*$B$3/100</f>
        <v>4.5715389480341138</v>
      </c>
      <c r="BB19" s="15">
        <f t="shared" si="5"/>
        <v>4.4907154540920677</v>
      </c>
      <c r="BC19" s="15">
        <f t="shared" si="5"/>
        <v>4.3979913695421056</v>
      </c>
      <c r="BD19" s="15">
        <f t="shared" si="5"/>
        <v>4.2881646284345916</v>
      </c>
      <c r="BE19" s="15">
        <f t="shared" si="5"/>
        <v>4.3655879571583522</v>
      </c>
      <c r="BF19" s="15">
        <f t="shared" si="5"/>
        <v>4.1945767557394742</v>
      </c>
      <c r="BG19" s="15">
        <f t="shared" si="5"/>
        <v>3.9841628365745838</v>
      </c>
      <c r="BH19" s="15">
        <f t="shared" si="5"/>
        <v>3.7253892959396877</v>
      </c>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20">
        <f t="shared" si="6"/>
        <v>29.446588297480861</v>
      </c>
      <c r="CU19" s="15"/>
      <c r="CV19" s="49">
        <f>賃金!R40*$B$3/100</f>
        <v>6.1345076192187831</v>
      </c>
      <c r="CW19" s="15">
        <f t="shared" si="7"/>
        <v>5.8963022667124134</v>
      </c>
      <c r="CX19" s="15">
        <f t="shared" si="7"/>
        <v>5.5964103567685832</v>
      </c>
      <c r="CY19" s="15">
        <f t="shared" si="7"/>
        <v>5.2133939149380204</v>
      </c>
      <c r="CZ19" s="15">
        <f t="shared" si="7"/>
        <v>4.5269223022538885</v>
      </c>
      <c r="DA19" s="15">
        <f t="shared" si="7"/>
        <v>3.9273593271600542</v>
      </c>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N19" s="20">
        <f t="shared" si="8"/>
        <v>25.160388167832963</v>
      </c>
      <c r="EO19" s="29">
        <f t="shared" si="3"/>
        <v>3091.8568354244376</v>
      </c>
      <c r="EQ19" s="13">
        <f t="shared" si="9"/>
        <v>-5616.3702649999996</v>
      </c>
      <c r="ER19" s="20">
        <f t="shared" si="4"/>
        <v>-2524.513429575562</v>
      </c>
      <c r="ES19" s="13">
        <f t="shared" si="0"/>
        <v>-1042.1579584049036</v>
      </c>
    </row>
    <row r="20" spans="1:149">
      <c r="A20" s="18">
        <v>2032</v>
      </c>
      <c r="C20" s="16">
        <v>29</v>
      </c>
      <c r="D20" s="49">
        <f>賃金!P41*$B$3/100</f>
        <v>4.1266476401024628</v>
      </c>
      <c r="E20" s="15">
        <f t="shared" si="2"/>
        <v>4.0515952411261464</v>
      </c>
      <c r="F20" s="15">
        <f t="shared" si="2"/>
        <v>3.9769166021219395</v>
      </c>
      <c r="G20" s="15">
        <f t="shared" si="2"/>
        <v>3.9017780397580206</v>
      </c>
      <c r="H20" s="15">
        <f t="shared" si="2"/>
        <v>3.8251768778358377</v>
      </c>
      <c r="I20" s="15">
        <f t="shared" si="2"/>
        <v>4.1192231307511946</v>
      </c>
      <c r="J20" s="15">
        <f t="shared" si="2"/>
        <v>4.0276930598885174</v>
      </c>
      <c r="K20" s="15">
        <f t="shared" si="2"/>
        <v>3.930076448877025</v>
      </c>
      <c r="L20" s="15">
        <f t="shared" si="2"/>
        <v>3.824471961173133</v>
      </c>
      <c r="M20" s="15">
        <f t="shared" si="2"/>
        <v>3.708764722152424</v>
      </c>
      <c r="N20" s="15">
        <f t="shared" si="2"/>
        <v>3.1394351669941063</v>
      </c>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20">
        <f t="shared" si="1"/>
        <v>38.505131250678339</v>
      </c>
      <c r="AZ20" s="15"/>
      <c r="BA20" s="49">
        <f>賃金!Q41*$B$3/100</f>
        <v>4.6449278258879101</v>
      </c>
      <c r="BB20" s="15">
        <f t="shared" si="5"/>
        <v>4.5715389480341138</v>
      </c>
      <c r="BC20" s="15">
        <f t="shared" si="5"/>
        <v>4.4907154540920677</v>
      </c>
      <c r="BD20" s="15">
        <f t="shared" si="5"/>
        <v>4.3979913695421056</v>
      </c>
      <c r="BE20" s="15">
        <f t="shared" si="5"/>
        <v>4.2881646284345916</v>
      </c>
      <c r="BF20" s="15">
        <f t="shared" si="5"/>
        <v>4.3655879571583522</v>
      </c>
      <c r="BG20" s="15">
        <f t="shared" si="5"/>
        <v>4.1945767557394742</v>
      </c>
      <c r="BH20" s="15">
        <f t="shared" si="5"/>
        <v>3.9841628365745838</v>
      </c>
      <c r="BI20" s="15">
        <f t="shared" si="5"/>
        <v>3.7253892959396877</v>
      </c>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20">
        <f t="shared" si="6"/>
        <v>34.018127245514975</v>
      </c>
      <c r="CU20" s="15"/>
      <c r="CV20" s="49">
        <f>賃金!R41*$B$3/100</f>
        <v>6.3296621073758077</v>
      </c>
      <c r="CW20" s="15">
        <f t="shared" si="7"/>
        <v>6.1345076192187831</v>
      </c>
      <c r="CX20" s="15">
        <f t="shared" si="7"/>
        <v>5.8963022667124134</v>
      </c>
      <c r="CY20" s="15">
        <f t="shared" si="7"/>
        <v>5.5964103567685832</v>
      </c>
      <c r="CZ20" s="15">
        <f t="shared" si="7"/>
        <v>5.2133939149380204</v>
      </c>
      <c r="DA20" s="15">
        <f t="shared" si="7"/>
        <v>4.5269223022538885</v>
      </c>
      <c r="DB20" s="15">
        <f t="shared" si="7"/>
        <v>3.9273593271600542</v>
      </c>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N20" s="20">
        <f t="shared" si="8"/>
        <v>31.294895787051743</v>
      </c>
      <c r="EO20" s="29">
        <f t="shared" si="3"/>
        <v>3652.3553836717324</v>
      </c>
      <c r="EQ20" s="13">
        <f t="shared" si="9"/>
        <v>-5616.3702649999996</v>
      </c>
      <c r="ER20" s="20">
        <f t="shared" si="4"/>
        <v>-1964.0148813282672</v>
      </c>
      <c r="ES20" s="13">
        <f t="shared" si="0"/>
        <v>-742.12356902702948</v>
      </c>
    </row>
    <row r="21" spans="1:149">
      <c r="A21" s="18">
        <v>2033</v>
      </c>
      <c r="C21" s="16">
        <v>30</v>
      </c>
      <c r="D21" s="49">
        <f>賃金!P42*$B$3/100</f>
        <v>3.9584125652969919</v>
      </c>
      <c r="E21" s="15">
        <f t="shared" si="2"/>
        <v>4.1266476401024628</v>
      </c>
      <c r="F21" s="15">
        <f t="shared" si="2"/>
        <v>4.0515952411261464</v>
      </c>
      <c r="G21" s="15">
        <f t="shared" si="2"/>
        <v>3.9769166021219395</v>
      </c>
      <c r="H21" s="15">
        <f t="shared" si="2"/>
        <v>3.9017780397580206</v>
      </c>
      <c r="I21" s="15">
        <f t="shared" si="2"/>
        <v>3.8251768778358377</v>
      </c>
      <c r="J21" s="15">
        <f t="shared" si="2"/>
        <v>4.1192231307511946</v>
      </c>
      <c r="K21" s="15">
        <f t="shared" si="2"/>
        <v>4.0276930598885174</v>
      </c>
      <c r="L21" s="15">
        <f t="shared" si="2"/>
        <v>3.930076448877025</v>
      </c>
      <c r="M21" s="15">
        <f t="shared" si="2"/>
        <v>3.824471961173133</v>
      </c>
      <c r="N21" s="15">
        <f t="shared" si="2"/>
        <v>3.708764722152424</v>
      </c>
      <c r="O21" s="15">
        <f t="shared" si="2"/>
        <v>3.1394351669941063</v>
      </c>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20">
        <f t="shared" si="1"/>
        <v>42.631778890780801</v>
      </c>
      <c r="AZ21" s="15"/>
      <c r="BA21" s="49">
        <f>賃金!Q42*$B$3/100</f>
        <v>4.4405586825121794</v>
      </c>
      <c r="BB21" s="15">
        <f t="shared" si="5"/>
        <v>4.6449278258879101</v>
      </c>
      <c r="BC21" s="15">
        <f t="shared" si="5"/>
        <v>4.5715389480341138</v>
      </c>
      <c r="BD21" s="15">
        <f t="shared" si="5"/>
        <v>4.4907154540920677</v>
      </c>
      <c r="BE21" s="15">
        <f t="shared" si="5"/>
        <v>4.3979913695421056</v>
      </c>
      <c r="BF21" s="15">
        <f t="shared" si="5"/>
        <v>4.2881646284345916</v>
      </c>
      <c r="BG21" s="15">
        <f t="shared" si="5"/>
        <v>4.3655879571583522</v>
      </c>
      <c r="BH21" s="15">
        <f t="shared" si="5"/>
        <v>4.1945767557394742</v>
      </c>
      <c r="BI21" s="15">
        <f t="shared" si="5"/>
        <v>3.9841628365745838</v>
      </c>
      <c r="BJ21" s="15">
        <f t="shared" si="5"/>
        <v>3.7253892959396877</v>
      </c>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20">
        <f t="shared" si="6"/>
        <v>38.663055071402887</v>
      </c>
      <c r="CU21" s="15"/>
      <c r="CV21" s="49">
        <f>賃金!R42*$B$3/100</f>
        <v>6.1199910957388104</v>
      </c>
      <c r="CW21" s="15">
        <f t="shared" si="7"/>
        <v>6.3296621073758077</v>
      </c>
      <c r="CX21" s="15">
        <f t="shared" si="7"/>
        <v>6.1345076192187831</v>
      </c>
      <c r="CY21" s="15">
        <f t="shared" si="7"/>
        <v>5.8963022667124134</v>
      </c>
      <c r="CZ21" s="15">
        <f t="shared" si="7"/>
        <v>5.5964103567685832</v>
      </c>
      <c r="DA21" s="15">
        <f t="shared" si="7"/>
        <v>5.2133939149380204</v>
      </c>
      <c r="DB21" s="15">
        <f t="shared" si="7"/>
        <v>4.5269223022538885</v>
      </c>
      <c r="DC21" s="15">
        <f t="shared" si="7"/>
        <v>3.9273593271600542</v>
      </c>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N21" s="20">
        <f t="shared" si="8"/>
        <v>37.624557894427554</v>
      </c>
      <c r="EO21" s="29">
        <f t="shared" si="3"/>
        <v>4228.0749868186531</v>
      </c>
      <c r="EQ21" s="13">
        <f t="shared" si="9"/>
        <v>-5616.3702649999996</v>
      </c>
      <c r="ER21" s="20">
        <f t="shared" si="4"/>
        <v>-1388.2952781813465</v>
      </c>
      <c r="ES21" s="13">
        <f t="shared" si="0"/>
        <v>-480.16321212443842</v>
      </c>
    </row>
    <row r="22" spans="1:149">
      <c r="A22" s="18">
        <v>2034</v>
      </c>
      <c r="C22" s="16">
        <v>31</v>
      </c>
      <c r="D22" s="49">
        <f>賃金!P43*$B$3/100</f>
        <v>4.031548480551856</v>
      </c>
      <c r="E22" s="15">
        <f t="shared" si="2"/>
        <v>3.9584125652969919</v>
      </c>
      <c r="F22" s="15">
        <f t="shared" si="2"/>
        <v>4.1266476401024628</v>
      </c>
      <c r="G22" s="15">
        <f t="shared" si="2"/>
        <v>4.0515952411261464</v>
      </c>
      <c r="H22" s="15">
        <f t="shared" si="2"/>
        <v>3.9769166021219395</v>
      </c>
      <c r="I22" s="15">
        <f t="shared" si="2"/>
        <v>3.9017780397580206</v>
      </c>
      <c r="J22" s="15">
        <f t="shared" si="2"/>
        <v>3.8251768778358377</v>
      </c>
      <c r="K22" s="15">
        <f t="shared" si="2"/>
        <v>4.1192231307511946</v>
      </c>
      <c r="L22" s="15">
        <f t="shared" si="2"/>
        <v>4.0276930598885174</v>
      </c>
      <c r="M22" s="15">
        <f t="shared" si="2"/>
        <v>3.930076448877025</v>
      </c>
      <c r="N22" s="15">
        <f t="shared" si="2"/>
        <v>3.824471961173133</v>
      </c>
      <c r="O22" s="15">
        <f t="shared" si="2"/>
        <v>3.708764722152424</v>
      </c>
      <c r="P22" s="15">
        <f t="shared" si="2"/>
        <v>3.1394351669941063</v>
      </c>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20">
        <f t="shared" si="1"/>
        <v>46.590191456077797</v>
      </c>
      <c r="AZ22" s="15"/>
      <c r="BA22" s="49">
        <f>賃金!Q43*$B$3/100</f>
        <v>4.5057005101001044</v>
      </c>
      <c r="BB22" s="15">
        <f t="shared" si="5"/>
        <v>4.4405586825121794</v>
      </c>
      <c r="BC22" s="15">
        <f t="shared" si="5"/>
        <v>4.6449278258879101</v>
      </c>
      <c r="BD22" s="15">
        <f t="shared" si="5"/>
        <v>4.5715389480341138</v>
      </c>
      <c r="BE22" s="15">
        <f t="shared" si="5"/>
        <v>4.4907154540920677</v>
      </c>
      <c r="BF22" s="15">
        <f t="shared" si="5"/>
        <v>4.3979913695421056</v>
      </c>
      <c r="BG22" s="15">
        <f t="shared" si="5"/>
        <v>4.2881646284345916</v>
      </c>
      <c r="BH22" s="15">
        <f t="shared" si="5"/>
        <v>4.3655879571583522</v>
      </c>
      <c r="BI22" s="15">
        <f t="shared" si="5"/>
        <v>4.1945767557394742</v>
      </c>
      <c r="BJ22" s="15">
        <f t="shared" si="5"/>
        <v>3.9841628365745838</v>
      </c>
      <c r="BK22" s="15">
        <f t="shared" si="5"/>
        <v>3.7253892959396877</v>
      </c>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20">
        <f t="shared" si="6"/>
        <v>43.103613753915063</v>
      </c>
      <c r="CU22" s="15"/>
      <c r="CV22" s="49">
        <f>賃金!R43*$B$3/100</f>
        <v>6.2654872816966876</v>
      </c>
      <c r="CW22" s="15">
        <f t="shared" si="7"/>
        <v>6.1199910957388104</v>
      </c>
      <c r="CX22" s="15">
        <f t="shared" si="7"/>
        <v>6.3296621073758077</v>
      </c>
      <c r="CY22" s="15">
        <f t="shared" si="7"/>
        <v>6.1345076192187831</v>
      </c>
      <c r="CZ22" s="15">
        <f t="shared" si="7"/>
        <v>5.8963022667124134</v>
      </c>
      <c r="DA22" s="15">
        <f t="shared" si="7"/>
        <v>5.5964103567685832</v>
      </c>
      <c r="DB22" s="15">
        <f t="shared" si="7"/>
        <v>5.2133939149380204</v>
      </c>
      <c r="DC22" s="15">
        <f t="shared" si="7"/>
        <v>4.5269223022538885</v>
      </c>
      <c r="DD22" s="15">
        <f t="shared" si="7"/>
        <v>3.9273593271600542</v>
      </c>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N22" s="20">
        <f t="shared" si="8"/>
        <v>43.744548990166365</v>
      </c>
      <c r="EO22" s="29">
        <f t="shared" si="3"/>
        <v>4783.149798394038</v>
      </c>
      <c r="EQ22" s="13">
        <f t="shared" si="9"/>
        <v>-5616.3702649999996</v>
      </c>
      <c r="ER22" s="20">
        <f t="shared" si="4"/>
        <v>-833.22046660596152</v>
      </c>
      <c r="ES22" s="13">
        <f t="shared" si="0"/>
        <v>-263.78041810935508</v>
      </c>
    </row>
    <row r="23" spans="1:149">
      <c r="A23" s="18">
        <v>2035</v>
      </c>
      <c r="C23" s="16">
        <v>32</v>
      </c>
      <c r="D23" s="49">
        <f>賃金!P44*$B$3/100</f>
        <v>4.1064845250352002</v>
      </c>
      <c r="E23" s="15">
        <f t="shared" si="2"/>
        <v>4.031548480551856</v>
      </c>
      <c r="F23" s="15">
        <f t="shared" si="2"/>
        <v>3.9584125652969919</v>
      </c>
      <c r="G23" s="15">
        <f t="shared" si="2"/>
        <v>4.1266476401024628</v>
      </c>
      <c r="H23" s="15">
        <f t="shared" si="2"/>
        <v>4.0515952411261464</v>
      </c>
      <c r="I23" s="15">
        <f t="shared" si="2"/>
        <v>3.9769166021219395</v>
      </c>
      <c r="J23" s="15">
        <f t="shared" si="2"/>
        <v>3.9017780397580206</v>
      </c>
      <c r="K23" s="15">
        <f t="shared" si="2"/>
        <v>3.8251768778358377</v>
      </c>
      <c r="L23" s="15">
        <f t="shared" si="2"/>
        <v>4.1192231307511946</v>
      </c>
      <c r="M23" s="15">
        <f t="shared" si="2"/>
        <v>4.0276930598885174</v>
      </c>
      <c r="N23" s="15">
        <f t="shared" si="2"/>
        <v>3.930076448877025</v>
      </c>
      <c r="O23" s="15">
        <f t="shared" si="2"/>
        <v>3.824471961173133</v>
      </c>
      <c r="P23" s="15">
        <f t="shared" si="2"/>
        <v>3.708764722152424</v>
      </c>
      <c r="Q23" s="15">
        <f t="shared" si="2"/>
        <v>3.1394351669941063</v>
      </c>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20">
        <f t="shared" si="1"/>
        <v>50.621739936629652</v>
      </c>
      <c r="AZ23" s="15"/>
      <c r="BA23" s="49">
        <f>賃金!Q44*$B$3/100</f>
        <v>4.5726560832771774</v>
      </c>
      <c r="BB23" s="15">
        <f t="shared" si="5"/>
        <v>4.5057005101001044</v>
      </c>
      <c r="BC23" s="15">
        <f t="shared" si="5"/>
        <v>4.4405586825121794</v>
      </c>
      <c r="BD23" s="15">
        <f t="shared" si="5"/>
        <v>4.6449278258879101</v>
      </c>
      <c r="BE23" s="15">
        <f t="shared" si="5"/>
        <v>4.5715389480341138</v>
      </c>
      <c r="BF23" s="15">
        <f t="shared" si="5"/>
        <v>4.4907154540920677</v>
      </c>
      <c r="BG23" s="15">
        <f t="shared" si="5"/>
        <v>4.3979913695421056</v>
      </c>
      <c r="BH23" s="15">
        <f t="shared" si="5"/>
        <v>4.2881646284345916</v>
      </c>
      <c r="BI23" s="15">
        <f t="shared" si="5"/>
        <v>4.3655879571583522</v>
      </c>
      <c r="BJ23" s="15">
        <f t="shared" si="5"/>
        <v>4.1945767557394742</v>
      </c>
      <c r="BK23" s="15">
        <f t="shared" si="5"/>
        <v>3.9841628365745838</v>
      </c>
      <c r="BL23" s="15">
        <f t="shared" si="5"/>
        <v>3.7253892959396877</v>
      </c>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20">
        <f t="shared" si="6"/>
        <v>47.609314264015175</v>
      </c>
      <c r="CU23" s="15"/>
      <c r="CV23" s="49">
        <f>賃金!R44*$B$3/100</f>
        <v>6.4086239340218363</v>
      </c>
      <c r="CW23" s="15">
        <f t="shared" si="7"/>
        <v>6.2654872816966876</v>
      </c>
      <c r="CX23" s="15">
        <f t="shared" si="7"/>
        <v>6.1199910957388104</v>
      </c>
      <c r="CY23" s="15">
        <f t="shared" si="7"/>
        <v>6.3296621073758077</v>
      </c>
      <c r="CZ23" s="15">
        <f t="shared" si="7"/>
        <v>6.1345076192187831</v>
      </c>
      <c r="DA23" s="15">
        <f t="shared" si="7"/>
        <v>5.8963022667124134</v>
      </c>
      <c r="DB23" s="15">
        <f t="shared" si="7"/>
        <v>5.5964103567685832</v>
      </c>
      <c r="DC23" s="15">
        <f t="shared" si="7"/>
        <v>5.2133939149380204</v>
      </c>
      <c r="DD23" s="15">
        <f t="shared" si="7"/>
        <v>4.5269223022538885</v>
      </c>
      <c r="DE23" s="15">
        <f t="shared" si="7"/>
        <v>3.9273593271600542</v>
      </c>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N23" s="20">
        <f t="shared" si="8"/>
        <v>50.010036271863044</v>
      </c>
      <c r="EO23" s="29">
        <f t="shared" si="3"/>
        <v>5350.3371173757705</v>
      </c>
      <c r="EQ23" s="13">
        <f t="shared" si="9"/>
        <v>-5616.3702649999996</v>
      </c>
      <c r="ER23" s="20">
        <f t="shared" si="4"/>
        <v>-266.03314762422906</v>
      </c>
      <c r="ES23" s="13">
        <f t="shared" si="0"/>
        <v>-77.089275221574852</v>
      </c>
    </row>
    <row r="24" spans="1:149">
      <c r="A24" s="18">
        <v>2036</v>
      </c>
      <c r="C24" s="16">
        <v>33</v>
      </c>
      <c r="D24" s="49">
        <f>賃金!P45*$B$3/100</f>
        <v>4.1834167009801009</v>
      </c>
      <c r="E24" s="15">
        <f t="shared" si="2"/>
        <v>4.1064845250352002</v>
      </c>
      <c r="F24" s="15">
        <f t="shared" si="2"/>
        <v>4.031548480551856</v>
      </c>
      <c r="G24" s="15">
        <f t="shared" si="2"/>
        <v>3.9584125652969919</v>
      </c>
      <c r="H24" s="15">
        <f t="shared" si="2"/>
        <v>4.1266476401024628</v>
      </c>
      <c r="I24" s="15">
        <f t="shared" si="2"/>
        <v>4.0515952411261464</v>
      </c>
      <c r="J24" s="15">
        <f t="shared" si="2"/>
        <v>3.9769166021219395</v>
      </c>
      <c r="K24" s="15">
        <f t="shared" si="2"/>
        <v>3.9017780397580206</v>
      </c>
      <c r="L24" s="15">
        <f t="shared" si="2"/>
        <v>3.8251768778358377</v>
      </c>
      <c r="M24" s="15">
        <f t="shared" si="2"/>
        <v>4.1192231307511946</v>
      </c>
      <c r="N24" s="15">
        <f t="shared" si="2"/>
        <v>4.0276930598885174</v>
      </c>
      <c r="O24" s="15">
        <f t="shared" si="2"/>
        <v>3.930076448877025</v>
      </c>
      <c r="P24" s="15">
        <f t="shared" si="2"/>
        <v>3.824471961173133</v>
      </c>
      <c r="Q24" s="15">
        <f t="shared" si="2"/>
        <v>3.708764722152424</v>
      </c>
      <c r="R24" s="15">
        <f t="shared" si="2"/>
        <v>3.1394351669941063</v>
      </c>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20">
        <f t="shared" si="1"/>
        <v>54.728224461664858</v>
      </c>
      <c r="AZ24" s="15"/>
      <c r="BA24" s="49">
        <f>賃金!Q45*$B$3/100</f>
        <v>4.6432154596687996</v>
      </c>
      <c r="BB24" s="15">
        <f t="shared" si="5"/>
        <v>4.5726560832771774</v>
      </c>
      <c r="BC24" s="15">
        <f t="shared" si="5"/>
        <v>4.5057005101001044</v>
      </c>
      <c r="BD24" s="15">
        <f t="shared" si="5"/>
        <v>4.4405586825121794</v>
      </c>
      <c r="BE24" s="15">
        <f t="shared" si="5"/>
        <v>4.6449278258879101</v>
      </c>
      <c r="BF24" s="15">
        <f t="shared" si="5"/>
        <v>4.5715389480341138</v>
      </c>
      <c r="BG24" s="15">
        <f t="shared" si="5"/>
        <v>4.4907154540920677</v>
      </c>
      <c r="BH24" s="15">
        <f t="shared" si="5"/>
        <v>4.3979913695421056</v>
      </c>
      <c r="BI24" s="15">
        <f t="shared" si="5"/>
        <v>4.2881646284345916</v>
      </c>
      <c r="BJ24" s="15">
        <f t="shared" si="5"/>
        <v>4.3655879571583522</v>
      </c>
      <c r="BK24" s="15">
        <f t="shared" si="5"/>
        <v>4.1945767557394742</v>
      </c>
      <c r="BL24" s="15">
        <f t="shared" si="5"/>
        <v>3.9841628365745838</v>
      </c>
      <c r="BM24" s="15">
        <f t="shared" si="5"/>
        <v>3.7253892959396877</v>
      </c>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20">
        <f t="shared" si="6"/>
        <v>52.181970347292349</v>
      </c>
      <c r="CU24" s="15"/>
      <c r="CV24" s="49">
        <f>賃金!R45*$B$3/100</f>
        <v>6.5577637366558914</v>
      </c>
      <c r="CW24" s="15">
        <f t="shared" si="7"/>
        <v>6.4086239340218363</v>
      </c>
      <c r="CX24" s="15">
        <f t="shared" si="7"/>
        <v>6.2654872816966876</v>
      </c>
      <c r="CY24" s="15">
        <f t="shared" si="7"/>
        <v>6.1199910957388104</v>
      </c>
      <c r="CZ24" s="15">
        <f t="shared" si="7"/>
        <v>6.3296621073758077</v>
      </c>
      <c r="DA24" s="15">
        <f t="shared" si="7"/>
        <v>6.1345076192187831</v>
      </c>
      <c r="DB24" s="15">
        <f t="shared" si="7"/>
        <v>5.8963022667124134</v>
      </c>
      <c r="DC24" s="15">
        <f t="shared" si="7"/>
        <v>5.5964103567685832</v>
      </c>
      <c r="DD24" s="15">
        <f t="shared" si="7"/>
        <v>5.2133939149380204</v>
      </c>
      <c r="DE24" s="15">
        <f t="shared" si="7"/>
        <v>4.5269223022538885</v>
      </c>
      <c r="DF24" s="15">
        <f t="shared" si="7"/>
        <v>3.9273593271600542</v>
      </c>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N24" s="20">
        <f t="shared" si="8"/>
        <v>56.418660205884891</v>
      </c>
      <c r="EO24" s="29">
        <f t="shared" si="3"/>
        <v>5929.5791478890669</v>
      </c>
      <c r="EQ24" s="13">
        <f t="shared" si="9"/>
        <v>-5616.3702649999996</v>
      </c>
      <c r="ER24" s="20">
        <f t="shared" si="4"/>
        <v>313.20888288906735</v>
      </c>
      <c r="ES24" s="13">
        <f t="shared" si="0"/>
        <v>83.074524961177161</v>
      </c>
    </row>
    <row r="25" spans="1:149">
      <c r="A25" s="18">
        <v>2037</v>
      </c>
      <c r="C25" s="16">
        <v>34</v>
      </c>
      <c r="D25" s="49">
        <f>賃金!P46*$B$3/100</f>
        <v>4.2624055718904232</v>
      </c>
      <c r="E25" s="15">
        <f t="shared" si="2"/>
        <v>4.1834167009801009</v>
      </c>
      <c r="F25" s="15">
        <f t="shared" si="2"/>
        <v>4.1064845250352002</v>
      </c>
      <c r="G25" s="15">
        <f t="shared" si="2"/>
        <v>4.031548480551856</v>
      </c>
      <c r="H25" s="15">
        <f t="shared" si="2"/>
        <v>3.9584125652969919</v>
      </c>
      <c r="I25" s="15">
        <f t="shared" si="2"/>
        <v>4.1266476401024628</v>
      </c>
      <c r="J25" s="15">
        <f t="shared" si="2"/>
        <v>4.0515952411261464</v>
      </c>
      <c r="K25" s="15">
        <f t="shared" si="2"/>
        <v>3.9769166021219395</v>
      </c>
      <c r="L25" s="15">
        <f t="shared" si="2"/>
        <v>3.9017780397580206</v>
      </c>
      <c r="M25" s="15">
        <f t="shared" si="2"/>
        <v>3.8251768778358377</v>
      </c>
      <c r="N25" s="15">
        <f t="shared" si="2"/>
        <v>4.1192231307511946</v>
      </c>
      <c r="O25" s="15">
        <f t="shared" si="2"/>
        <v>4.0276930598885174</v>
      </c>
      <c r="P25" s="15">
        <f t="shared" si="2"/>
        <v>3.930076448877025</v>
      </c>
      <c r="Q25" s="15">
        <f t="shared" si="2"/>
        <v>3.824471961173133</v>
      </c>
      <c r="R25" s="15">
        <f t="shared" si="2"/>
        <v>3.708764722152424</v>
      </c>
      <c r="S25" s="15">
        <f t="shared" si="2"/>
        <v>3.1394351669941063</v>
      </c>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20">
        <f t="shared" si="1"/>
        <v>58.911641162644955</v>
      </c>
      <c r="AZ25" s="15"/>
      <c r="BA25" s="49">
        <f>賃金!Q46*$B$3/100</f>
        <v>4.7186538535138718</v>
      </c>
      <c r="BB25" s="15">
        <f t="shared" si="5"/>
        <v>4.6432154596687996</v>
      </c>
      <c r="BC25" s="15">
        <f t="shared" si="5"/>
        <v>4.5726560832771774</v>
      </c>
      <c r="BD25" s="15">
        <f t="shared" si="5"/>
        <v>4.5057005101001044</v>
      </c>
      <c r="BE25" s="15">
        <f t="shared" si="5"/>
        <v>4.4405586825121794</v>
      </c>
      <c r="BF25" s="15">
        <f t="shared" si="5"/>
        <v>4.6449278258879101</v>
      </c>
      <c r="BG25" s="15">
        <f t="shared" si="5"/>
        <v>4.5715389480341138</v>
      </c>
      <c r="BH25" s="15">
        <f t="shared" si="5"/>
        <v>4.4907154540920677</v>
      </c>
      <c r="BI25" s="15">
        <f t="shared" si="5"/>
        <v>4.3979913695421056</v>
      </c>
      <c r="BJ25" s="15">
        <f t="shared" si="5"/>
        <v>4.2881646284345916</v>
      </c>
      <c r="BK25" s="15">
        <f t="shared" si="5"/>
        <v>4.3655879571583522</v>
      </c>
      <c r="BL25" s="15">
        <f t="shared" si="5"/>
        <v>4.1945767557394742</v>
      </c>
      <c r="BM25" s="15">
        <f t="shared" si="5"/>
        <v>3.9841628365745838</v>
      </c>
      <c r="BN25" s="15">
        <f t="shared" si="5"/>
        <v>3.7253892959396877</v>
      </c>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20">
        <f t="shared" si="6"/>
        <v>56.825185806961152</v>
      </c>
      <c r="CU25" s="15"/>
      <c r="CV25" s="49">
        <f>賃金!R46*$B$3/100</f>
        <v>6.7193139396373995</v>
      </c>
      <c r="CW25" s="15">
        <f t="shared" si="7"/>
        <v>6.5577637366558914</v>
      </c>
      <c r="CX25" s="15">
        <f t="shared" si="7"/>
        <v>6.4086239340218363</v>
      </c>
      <c r="CY25" s="15">
        <f t="shared" si="7"/>
        <v>6.2654872816966876</v>
      </c>
      <c r="CZ25" s="15">
        <f t="shared" si="7"/>
        <v>6.1199910957388104</v>
      </c>
      <c r="DA25" s="15">
        <f t="shared" si="7"/>
        <v>6.3296621073758077</v>
      </c>
      <c r="DB25" s="15">
        <f t="shared" si="7"/>
        <v>6.1345076192187831</v>
      </c>
      <c r="DC25" s="15">
        <f t="shared" si="7"/>
        <v>5.8963022667124134</v>
      </c>
      <c r="DD25" s="15">
        <f t="shared" si="7"/>
        <v>5.5964103567685832</v>
      </c>
      <c r="DE25" s="15">
        <f t="shared" si="7"/>
        <v>5.2133939149380204</v>
      </c>
      <c r="DF25" s="15">
        <f t="shared" si="7"/>
        <v>4.5269223022538885</v>
      </c>
      <c r="DG25" s="15">
        <f t="shared" si="7"/>
        <v>3.9273593271600542</v>
      </c>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N25" s="20">
        <f t="shared" si="8"/>
        <v>62.976423942540777</v>
      </c>
      <c r="EO25" s="29">
        <f t="shared" si="3"/>
        <v>6521.3385471296315</v>
      </c>
      <c r="EQ25" s="13">
        <f t="shared" si="9"/>
        <v>-5616.3702649999996</v>
      </c>
      <c r="ER25" s="20">
        <f t="shared" si="4"/>
        <v>904.96828212963192</v>
      </c>
      <c r="ES25" s="13">
        <f t="shared" si="0"/>
        <v>219.70641642507806</v>
      </c>
    </row>
    <row r="26" spans="1:149">
      <c r="A26" s="18">
        <v>2038</v>
      </c>
      <c r="C26" s="16">
        <v>35</v>
      </c>
      <c r="D26" s="49">
        <f>賃金!P47*$B$3/100</f>
        <v>4.3452135782530936</v>
      </c>
      <c r="E26" s="15">
        <f t="shared" si="2"/>
        <v>4.2624055718904232</v>
      </c>
      <c r="F26" s="15">
        <f t="shared" si="2"/>
        <v>4.1834167009801009</v>
      </c>
      <c r="G26" s="15">
        <f t="shared" si="2"/>
        <v>4.1064845250352002</v>
      </c>
      <c r="H26" s="15">
        <f t="shared" si="2"/>
        <v>4.031548480551856</v>
      </c>
      <c r="I26" s="15">
        <f t="shared" si="2"/>
        <v>3.9584125652969919</v>
      </c>
      <c r="J26" s="15">
        <f t="shared" si="2"/>
        <v>4.1266476401024628</v>
      </c>
      <c r="K26" s="15">
        <f t="shared" si="2"/>
        <v>4.0515952411261464</v>
      </c>
      <c r="L26" s="15">
        <f t="shared" si="2"/>
        <v>3.9769166021219395</v>
      </c>
      <c r="M26" s="15">
        <f t="shared" si="2"/>
        <v>3.9017780397580206</v>
      </c>
      <c r="N26" s="15">
        <f t="shared" si="2"/>
        <v>3.8251768778358377</v>
      </c>
      <c r="O26" s="15">
        <f t="shared" si="2"/>
        <v>4.1192231307511946</v>
      </c>
      <c r="P26" s="15">
        <f t="shared" si="2"/>
        <v>4.0276930598885174</v>
      </c>
      <c r="Q26" s="15">
        <f t="shared" si="2"/>
        <v>3.930076448877025</v>
      </c>
      <c r="R26" s="15">
        <f t="shared" si="2"/>
        <v>3.824471961173133</v>
      </c>
      <c r="S26" s="15">
        <f t="shared" si="2"/>
        <v>3.708764722152424</v>
      </c>
      <c r="T26" s="15">
        <f t="shared" si="2"/>
        <v>3.1394351669941063</v>
      </c>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20">
        <f t="shared" si="1"/>
        <v>63.174046734535381</v>
      </c>
      <c r="AZ26" s="15"/>
      <c r="BA26" s="49">
        <f>賃金!Q47*$B$3/100</f>
        <v>4.6961721695669691</v>
      </c>
      <c r="BB26" s="15">
        <f t="shared" si="5"/>
        <v>4.7186538535138718</v>
      </c>
      <c r="BC26" s="15">
        <f t="shared" si="5"/>
        <v>4.6432154596687996</v>
      </c>
      <c r="BD26" s="15">
        <f t="shared" si="5"/>
        <v>4.5726560832771774</v>
      </c>
      <c r="BE26" s="15">
        <f t="shared" si="5"/>
        <v>4.5057005101001044</v>
      </c>
      <c r="BF26" s="15">
        <f t="shared" si="5"/>
        <v>4.4405586825121794</v>
      </c>
      <c r="BG26" s="15">
        <f t="shared" si="5"/>
        <v>4.6449278258879101</v>
      </c>
      <c r="BH26" s="15">
        <f t="shared" si="5"/>
        <v>4.5715389480341138</v>
      </c>
      <c r="BI26" s="15">
        <f t="shared" si="5"/>
        <v>4.4907154540920677</v>
      </c>
      <c r="BJ26" s="15">
        <f t="shared" si="5"/>
        <v>4.3979913695421056</v>
      </c>
      <c r="BK26" s="15">
        <f t="shared" si="5"/>
        <v>4.2881646284345916</v>
      </c>
      <c r="BL26" s="15">
        <f t="shared" si="5"/>
        <v>4.3655879571583522</v>
      </c>
      <c r="BM26" s="15">
        <f t="shared" si="5"/>
        <v>4.1945767557394742</v>
      </c>
      <c r="BN26" s="15">
        <f t="shared" si="5"/>
        <v>3.9841628365745838</v>
      </c>
      <c r="BO26" s="15">
        <f t="shared" si="5"/>
        <v>3.7253892959396877</v>
      </c>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20">
        <f t="shared" si="6"/>
        <v>61.543839660475022</v>
      </c>
      <c r="CU26" s="15"/>
      <c r="CV26" s="49">
        <f>賃金!R47*$B$3/100</f>
        <v>6.6738636853340756</v>
      </c>
      <c r="CW26" s="15">
        <f t="shared" si="7"/>
        <v>6.7193139396373995</v>
      </c>
      <c r="CX26" s="15">
        <f t="shared" si="7"/>
        <v>6.5577637366558914</v>
      </c>
      <c r="CY26" s="15">
        <f t="shared" si="7"/>
        <v>6.4086239340218363</v>
      </c>
      <c r="CZ26" s="15">
        <f t="shared" si="7"/>
        <v>6.2654872816966876</v>
      </c>
      <c r="DA26" s="15">
        <f t="shared" si="7"/>
        <v>6.1199910957388104</v>
      </c>
      <c r="DB26" s="15">
        <f t="shared" si="7"/>
        <v>6.3296621073758077</v>
      </c>
      <c r="DC26" s="15">
        <f t="shared" si="7"/>
        <v>6.1345076192187831</v>
      </c>
      <c r="DD26" s="15">
        <f t="shared" si="7"/>
        <v>5.8963022667124134</v>
      </c>
      <c r="DE26" s="15">
        <f t="shared" si="7"/>
        <v>5.5964103567685832</v>
      </c>
      <c r="DF26" s="15">
        <f t="shared" si="7"/>
        <v>5.2133939149380204</v>
      </c>
      <c r="DG26" s="15">
        <f t="shared" si="7"/>
        <v>4.5269223022538885</v>
      </c>
      <c r="DH26" s="15">
        <f t="shared" si="7"/>
        <v>3.9273593271600542</v>
      </c>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N26" s="20">
        <f t="shared" si="8"/>
        <v>69.695737882178179</v>
      </c>
      <c r="EO26" s="29">
        <f t="shared" si="3"/>
        <v>7126.4725133449419</v>
      </c>
      <c r="EQ26" s="13">
        <f t="shared" si="9"/>
        <v>-5616.3702649999996</v>
      </c>
      <c r="ER26" s="20">
        <f t="shared" si="4"/>
        <v>1510.1022483449424</v>
      </c>
      <c r="ES26" s="13">
        <f t="shared" si="0"/>
        <v>335.57633222253219</v>
      </c>
    </row>
    <row r="27" spans="1:149">
      <c r="A27" s="18">
        <v>2039</v>
      </c>
      <c r="C27" s="13">
        <v>36</v>
      </c>
      <c r="D27" s="49">
        <f>賃金!P48*$B$3/100</f>
        <v>4.4280144250456042</v>
      </c>
      <c r="E27" s="15">
        <f t="shared" si="2"/>
        <v>4.3452135782530936</v>
      </c>
      <c r="F27" s="15">
        <f t="shared" si="2"/>
        <v>4.2624055718904232</v>
      </c>
      <c r="G27" s="15">
        <f t="shared" si="2"/>
        <v>4.1834167009801009</v>
      </c>
      <c r="H27" s="15">
        <f t="shared" si="2"/>
        <v>4.1064845250352002</v>
      </c>
      <c r="I27" s="15">
        <f t="shared" si="2"/>
        <v>4.031548480551856</v>
      </c>
      <c r="J27" s="15">
        <f t="shared" si="2"/>
        <v>3.9584125652969919</v>
      </c>
      <c r="K27" s="15">
        <f t="shared" si="2"/>
        <v>4.1266476401024628</v>
      </c>
      <c r="L27" s="15">
        <f t="shared" si="2"/>
        <v>4.0515952411261464</v>
      </c>
      <c r="M27" s="15">
        <f t="shared" si="2"/>
        <v>3.9769166021219395</v>
      </c>
      <c r="N27" s="15">
        <f t="shared" si="2"/>
        <v>3.9017780397580206</v>
      </c>
      <c r="O27" s="15">
        <f t="shared" si="2"/>
        <v>3.8251768778358377</v>
      </c>
      <c r="P27" s="15">
        <f t="shared" si="2"/>
        <v>4.1192231307511946</v>
      </c>
      <c r="Q27" s="15">
        <f t="shared" si="2"/>
        <v>4.0276930598885174</v>
      </c>
      <c r="R27" s="15">
        <f t="shared" si="2"/>
        <v>3.930076448877025</v>
      </c>
      <c r="S27" s="15">
        <f t="shared" si="2"/>
        <v>3.824471961173133</v>
      </c>
      <c r="T27" s="15">
        <f t="shared" si="2"/>
        <v>3.708764722152424</v>
      </c>
      <c r="U27" s="15">
        <f t="shared" ref="U27:AJ50" si="10">T26</f>
        <v>3.1394351669941063</v>
      </c>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20">
        <f t="shared" si="1"/>
        <v>67.519260312788475</v>
      </c>
      <c r="AZ27" s="15"/>
      <c r="BA27" s="49">
        <f>賃金!Q48*$B$3/100</f>
        <v>4.7814325222848666</v>
      </c>
      <c r="BB27" s="15">
        <f t="shared" si="5"/>
        <v>4.6961721695669691</v>
      </c>
      <c r="BC27" s="15">
        <f t="shared" si="5"/>
        <v>4.7186538535138718</v>
      </c>
      <c r="BD27" s="15">
        <f t="shared" si="5"/>
        <v>4.6432154596687996</v>
      </c>
      <c r="BE27" s="15">
        <f t="shared" si="5"/>
        <v>4.5726560832771774</v>
      </c>
      <c r="BF27" s="15">
        <f t="shared" si="5"/>
        <v>4.5057005101001044</v>
      </c>
      <c r="BG27" s="15">
        <f t="shared" si="5"/>
        <v>4.4405586825121794</v>
      </c>
      <c r="BH27" s="15">
        <f t="shared" si="5"/>
        <v>4.6449278258879101</v>
      </c>
      <c r="BI27" s="15">
        <f t="shared" si="5"/>
        <v>4.5715389480341138</v>
      </c>
      <c r="BJ27" s="15">
        <f t="shared" si="5"/>
        <v>4.4907154540920677</v>
      </c>
      <c r="BK27" s="15">
        <f t="shared" si="5"/>
        <v>4.3979913695421056</v>
      </c>
      <c r="BL27" s="15">
        <f t="shared" si="5"/>
        <v>4.2881646284345916</v>
      </c>
      <c r="BM27" s="15">
        <f t="shared" si="5"/>
        <v>4.3655879571583522</v>
      </c>
      <c r="BN27" s="15">
        <f t="shared" si="5"/>
        <v>4.1945767557394742</v>
      </c>
      <c r="BO27" s="15">
        <f t="shared" si="5"/>
        <v>3.9841628365745838</v>
      </c>
      <c r="BP27" s="15">
        <f t="shared" si="5"/>
        <v>3.7253892959396877</v>
      </c>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20">
        <f t="shared" si="6"/>
        <v>66.240011830041993</v>
      </c>
      <c r="CU27" s="15"/>
      <c r="CV27" s="49">
        <f>賃金!R48*$B$3/100</f>
        <v>6.8658740615240363</v>
      </c>
      <c r="CW27" s="15">
        <f t="shared" si="7"/>
        <v>6.6738636853340756</v>
      </c>
      <c r="CX27" s="15">
        <f t="shared" si="7"/>
        <v>6.7193139396373995</v>
      </c>
      <c r="CY27" s="15">
        <f t="shared" si="7"/>
        <v>6.5577637366558914</v>
      </c>
      <c r="CZ27" s="15">
        <f t="shared" si="7"/>
        <v>6.4086239340218363</v>
      </c>
      <c r="DA27" s="15">
        <f t="shared" si="7"/>
        <v>6.2654872816966876</v>
      </c>
      <c r="DB27" s="15">
        <f t="shared" si="7"/>
        <v>6.1199910957388104</v>
      </c>
      <c r="DC27" s="15">
        <f t="shared" si="7"/>
        <v>6.3296621073758077</v>
      </c>
      <c r="DD27" s="15">
        <f t="shared" si="7"/>
        <v>6.1345076192187831</v>
      </c>
      <c r="DE27" s="15">
        <f t="shared" si="7"/>
        <v>5.8963022667124134</v>
      </c>
      <c r="DF27" s="15">
        <f t="shared" si="7"/>
        <v>5.5964103567685832</v>
      </c>
      <c r="DG27" s="15">
        <f t="shared" si="7"/>
        <v>5.2133939149380204</v>
      </c>
      <c r="DH27" s="15">
        <f t="shared" si="7"/>
        <v>4.5269223022538885</v>
      </c>
      <c r="DI27" s="15">
        <f t="shared" si="7"/>
        <v>3.9273593271600542</v>
      </c>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N27" s="20">
        <f t="shared" si="8"/>
        <v>76.369601567512248</v>
      </c>
      <c r="EO27" s="29">
        <f t="shared" si="3"/>
        <v>7732.1641040366949</v>
      </c>
      <c r="EQ27" s="13">
        <f t="shared" si="9"/>
        <v>-5616.3702649999996</v>
      </c>
      <c r="ER27" s="20">
        <f t="shared" si="4"/>
        <v>2115.7938390366953</v>
      </c>
      <c r="ES27" s="13">
        <f t="shared" si="0"/>
        <v>430.36198640109632</v>
      </c>
    </row>
    <row r="28" spans="1:149">
      <c r="A28" s="18">
        <v>2040</v>
      </c>
      <c r="C28" s="13">
        <v>37</v>
      </c>
      <c r="D28" s="49">
        <f>賃金!P49*$B$3/100</f>
        <v>4.5122891056357979</v>
      </c>
      <c r="E28" s="15">
        <f t="shared" si="2"/>
        <v>4.4280144250456042</v>
      </c>
      <c r="F28" s="15">
        <f t="shared" si="2"/>
        <v>4.3452135782530936</v>
      </c>
      <c r="G28" s="15">
        <f t="shared" si="2"/>
        <v>4.2624055718904232</v>
      </c>
      <c r="H28" s="15">
        <f t="shared" si="2"/>
        <v>4.1834167009801009</v>
      </c>
      <c r="I28" s="15">
        <f t="shared" si="2"/>
        <v>4.1064845250352002</v>
      </c>
      <c r="J28" s="15">
        <f t="shared" si="2"/>
        <v>4.031548480551856</v>
      </c>
      <c r="K28" s="15">
        <f t="shared" si="2"/>
        <v>3.9584125652969919</v>
      </c>
      <c r="L28" s="15">
        <f t="shared" si="2"/>
        <v>4.1266476401024628</v>
      </c>
      <c r="M28" s="15">
        <f t="shared" si="2"/>
        <v>4.0515952411261464</v>
      </c>
      <c r="N28" s="15">
        <f t="shared" si="2"/>
        <v>3.9769166021219395</v>
      </c>
      <c r="O28" s="15">
        <f t="shared" si="2"/>
        <v>3.9017780397580206</v>
      </c>
      <c r="P28" s="15">
        <f t="shared" si="2"/>
        <v>3.8251768778358377</v>
      </c>
      <c r="Q28" s="15">
        <f t="shared" si="2"/>
        <v>4.1192231307511946</v>
      </c>
      <c r="R28" s="15">
        <f t="shared" si="2"/>
        <v>4.0276930598885174</v>
      </c>
      <c r="S28" s="15">
        <f t="shared" si="2"/>
        <v>3.930076448877025</v>
      </c>
      <c r="T28" s="15">
        <f t="shared" si="2"/>
        <v>3.824471961173133</v>
      </c>
      <c r="U28" s="15">
        <f t="shared" si="10"/>
        <v>3.708764722152424</v>
      </c>
      <c r="V28" s="15">
        <f t="shared" si="10"/>
        <v>3.1394351669941063</v>
      </c>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20">
        <f t="shared" si="1"/>
        <v>71.947274737834078</v>
      </c>
      <c r="AZ28" s="15"/>
      <c r="BA28" s="49">
        <f>賃金!Q49*$B$3/100</f>
        <v>4.8725364771481008</v>
      </c>
      <c r="BB28" s="15">
        <f t="shared" si="5"/>
        <v>4.7814325222848666</v>
      </c>
      <c r="BC28" s="15">
        <f t="shared" si="5"/>
        <v>4.6961721695669691</v>
      </c>
      <c r="BD28" s="15">
        <f t="shared" si="5"/>
        <v>4.7186538535138718</v>
      </c>
      <c r="BE28" s="15">
        <f t="shared" si="5"/>
        <v>4.6432154596687996</v>
      </c>
      <c r="BF28" s="15">
        <f t="shared" si="5"/>
        <v>4.5726560832771774</v>
      </c>
      <c r="BG28" s="15">
        <f t="shared" si="5"/>
        <v>4.5057005101001044</v>
      </c>
      <c r="BH28" s="15">
        <f t="shared" si="5"/>
        <v>4.4405586825121794</v>
      </c>
      <c r="BI28" s="15">
        <f t="shared" si="5"/>
        <v>4.6449278258879101</v>
      </c>
      <c r="BJ28" s="15">
        <f t="shared" si="5"/>
        <v>4.5715389480341138</v>
      </c>
      <c r="BK28" s="15">
        <f t="shared" si="5"/>
        <v>4.4907154540920677</v>
      </c>
      <c r="BL28" s="15">
        <f t="shared" si="5"/>
        <v>4.3979913695421056</v>
      </c>
      <c r="BM28" s="15">
        <f t="shared" si="5"/>
        <v>4.2881646284345916</v>
      </c>
      <c r="BN28" s="15">
        <f t="shared" si="5"/>
        <v>4.3655879571583522</v>
      </c>
      <c r="BO28" s="15">
        <f t="shared" si="5"/>
        <v>4.1945767557394742</v>
      </c>
      <c r="BP28" s="15">
        <f t="shared" si="5"/>
        <v>3.9841628365745838</v>
      </c>
      <c r="BQ28" s="15">
        <f t="shared" si="5"/>
        <v>3.7253892959396877</v>
      </c>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20">
        <f t="shared" si="6"/>
        <v>71.021444352326867</v>
      </c>
      <c r="CU28" s="15"/>
      <c r="CV28" s="49">
        <f>賃金!R49*$B$3/100</f>
        <v>7.0784612198235344</v>
      </c>
      <c r="CW28" s="15">
        <f t="shared" si="7"/>
        <v>6.8658740615240363</v>
      </c>
      <c r="CX28" s="15">
        <f t="shared" si="7"/>
        <v>6.6738636853340756</v>
      </c>
      <c r="CY28" s="15">
        <f t="shared" si="7"/>
        <v>6.7193139396373995</v>
      </c>
      <c r="CZ28" s="15">
        <f t="shared" si="7"/>
        <v>6.5577637366558914</v>
      </c>
      <c r="DA28" s="15">
        <f t="shared" si="7"/>
        <v>6.4086239340218363</v>
      </c>
      <c r="DB28" s="15">
        <f t="shared" si="7"/>
        <v>6.2654872816966876</v>
      </c>
      <c r="DC28" s="15">
        <f t="shared" si="7"/>
        <v>6.1199910957388104</v>
      </c>
      <c r="DD28" s="15">
        <f t="shared" si="7"/>
        <v>6.3296621073758077</v>
      </c>
      <c r="DE28" s="15">
        <f t="shared" si="7"/>
        <v>6.1345076192187831</v>
      </c>
      <c r="DF28" s="15">
        <f t="shared" si="7"/>
        <v>5.8963022667124134</v>
      </c>
      <c r="DG28" s="15">
        <f t="shared" si="7"/>
        <v>5.5964103567685832</v>
      </c>
      <c r="DH28" s="15">
        <f t="shared" si="7"/>
        <v>5.2133939149380204</v>
      </c>
      <c r="DI28" s="15">
        <f t="shared" si="7"/>
        <v>4.5269223022538885</v>
      </c>
      <c r="DJ28" s="15">
        <f t="shared" si="7"/>
        <v>3.9273593271600542</v>
      </c>
      <c r="DK28" s="15"/>
      <c r="DL28" s="15"/>
      <c r="DM28" s="15"/>
      <c r="DN28" s="15"/>
      <c r="DO28" s="15"/>
      <c r="DP28" s="15"/>
      <c r="DQ28" s="15"/>
      <c r="DR28" s="15"/>
      <c r="DS28" s="15"/>
      <c r="DT28" s="15"/>
      <c r="DU28" s="15"/>
      <c r="DV28" s="15"/>
      <c r="DW28" s="15"/>
      <c r="DX28" s="15"/>
      <c r="DY28" s="15"/>
      <c r="DZ28" s="15"/>
      <c r="EA28" s="15"/>
      <c r="EB28" s="15"/>
      <c r="EC28" s="15"/>
      <c r="ED28" s="15"/>
      <c r="EE28" s="15"/>
      <c r="EF28" s="15"/>
      <c r="EN28" s="20">
        <f t="shared" si="8"/>
        <v>83.235475629036287</v>
      </c>
      <c r="EO28" s="29">
        <f t="shared" si="3"/>
        <v>8353.271546526963</v>
      </c>
      <c r="EQ28" s="13">
        <f t="shared" si="9"/>
        <v>-5616.3702649999996</v>
      </c>
      <c r="ER28" s="20">
        <f t="shared" si="4"/>
        <v>2736.9012815269634</v>
      </c>
      <c r="ES28" s="13">
        <f t="shared" si="0"/>
        <v>509.55993619377909</v>
      </c>
    </row>
    <row r="29" spans="1:149">
      <c r="A29" s="18">
        <v>2041</v>
      </c>
      <c r="C29" s="13">
        <v>38</v>
      </c>
      <c r="D29" s="49">
        <f>賃金!P50*$B$3/100</f>
        <v>4.5976037047241398</v>
      </c>
      <c r="E29" s="15">
        <f t="shared" si="2"/>
        <v>4.5122891056357979</v>
      </c>
      <c r="F29" s="15">
        <f t="shared" si="2"/>
        <v>4.4280144250456042</v>
      </c>
      <c r="G29" s="15">
        <f t="shared" si="2"/>
        <v>4.3452135782530936</v>
      </c>
      <c r="H29" s="15">
        <f t="shared" si="2"/>
        <v>4.2624055718904232</v>
      </c>
      <c r="I29" s="15">
        <f t="shared" si="2"/>
        <v>4.1834167009801009</v>
      </c>
      <c r="J29" s="15">
        <f t="shared" si="2"/>
        <v>4.1064845250352002</v>
      </c>
      <c r="K29" s="15">
        <f t="shared" si="2"/>
        <v>4.031548480551856</v>
      </c>
      <c r="L29" s="15">
        <f t="shared" si="2"/>
        <v>3.9584125652969919</v>
      </c>
      <c r="M29" s="15">
        <f t="shared" si="2"/>
        <v>4.1266476401024628</v>
      </c>
      <c r="N29" s="15">
        <f t="shared" si="2"/>
        <v>4.0515952411261464</v>
      </c>
      <c r="O29" s="15">
        <f t="shared" si="2"/>
        <v>3.9769166021219395</v>
      </c>
      <c r="P29" s="15">
        <f t="shared" si="2"/>
        <v>3.9017780397580206</v>
      </c>
      <c r="Q29" s="15">
        <f t="shared" si="2"/>
        <v>3.8251768778358377</v>
      </c>
      <c r="R29" s="15">
        <f t="shared" si="2"/>
        <v>4.1192231307511946</v>
      </c>
      <c r="S29" s="15">
        <f t="shared" si="2"/>
        <v>4.0276930598885174</v>
      </c>
      <c r="T29" s="15">
        <f t="shared" si="2"/>
        <v>3.930076448877025</v>
      </c>
      <c r="U29" s="15">
        <f t="shared" si="10"/>
        <v>3.824471961173133</v>
      </c>
      <c r="V29" s="15">
        <f t="shared" si="10"/>
        <v>3.708764722152424</v>
      </c>
      <c r="W29" s="15">
        <f t="shared" si="10"/>
        <v>3.1394351669941063</v>
      </c>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20">
        <f t="shared" si="1"/>
        <v>76.459563843469866</v>
      </c>
      <c r="AZ29" s="15"/>
      <c r="BA29" s="49">
        <f>賃金!Q50*$B$3/100</f>
        <v>4.9690660055180293</v>
      </c>
      <c r="BB29" s="15">
        <f t="shared" si="5"/>
        <v>4.8725364771481008</v>
      </c>
      <c r="BC29" s="15">
        <f t="shared" si="5"/>
        <v>4.7814325222848666</v>
      </c>
      <c r="BD29" s="15">
        <f t="shared" si="5"/>
        <v>4.6961721695669691</v>
      </c>
      <c r="BE29" s="15">
        <f t="shared" si="5"/>
        <v>4.7186538535138718</v>
      </c>
      <c r="BF29" s="15">
        <f t="shared" si="5"/>
        <v>4.6432154596687996</v>
      </c>
      <c r="BG29" s="15">
        <f t="shared" si="5"/>
        <v>4.5726560832771774</v>
      </c>
      <c r="BH29" s="15">
        <f t="shared" si="5"/>
        <v>4.5057005101001044</v>
      </c>
      <c r="BI29" s="15">
        <f t="shared" si="5"/>
        <v>4.4405586825121794</v>
      </c>
      <c r="BJ29" s="15">
        <f t="shared" si="5"/>
        <v>4.6449278258879101</v>
      </c>
      <c r="BK29" s="15">
        <f t="shared" si="5"/>
        <v>4.5715389480341138</v>
      </c>
      <c r="BL29" s="15">
        <f t="shared" si="5"/>
        <v>4.4907154540920677</v>
      </c>
      <c r="BM29" s="15">
        <f t="shared" si="5"/>
        <v>4.3979913695421056</v>
      </c>
      <c r="BN29" s="15">
        <f t="shared" si="5"/>
        <v>4.2881646284345916</v>
      </c>
      <c r="BO29" s="15">
        <f t="shared" si="5"/>
        <v>4.3655879571583522</v>
      </c>
      <c r="BP29" s="15">
        <f t="shared" si="5"/>
        <v>4.1945767557394742</v>
      </c>
      <c r="BQ29" s="15">
        <f t="shared" si="5"/>
        <v>3.9841628365745838</v>
      </c>
      <c r="BR29" s="15">
        <f t="shared" ref="BN29:CC49" si="11">BQ28</f>
        <v>3.7253892959396877</v>
      </c>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20">
        <f t="shared" si="6"/>
        <v>75.893980829474955</v>
      </c>
      <c r="CU29" s="15"/>
      <c r="CV29" s="49">
        <f>賃金!R50*$B$3/100</f>
        <v>7.3115800562194462</v>
      </c>
      <c r="CW29" s="15">
        <f t="shared" si="7"/>
        <v>7.0784612198235344</v>
      </c>
      <c r="CX29" s="15">
        <f t="shared" si="7"/>
        <v>6.8658740615240363</v>
      </c>
      <c r="CY29" s="15">
        <f t="shared" si="7"/>
        <v>6.6738636853340756</v>
      </c>
      <c r="CZ29" s="15">
        <f t="shared" si="7"/>
        <v>6.7193139396373995</v>
      </c>
      <c r="DA29" s="15">
        <f t="shared" si="7"/>
        <v>6.5577637366558914</v>
      </c>
      <c r="DB29" s="15">
        <f t="shared" si="7"/>
        <v>6.4086239340218363</v>
      </c>
      <c r="DC29" s="15">
        <f t="shared" si="7"/>
        <v>6.2654872816966876</v>
      </c>
      <c r="DD29" s="15">
        <f t="shared" si="7"/>
        <v>6.1199910957388104</v>
      </c>
      <c r="DE29" s="15">
        <f t="shared" si="7"/>
        <v>6.3296621073758077</v>
      </c>
      <c r="DF29" s="15">
        <f t="shared" si="7"/>
        <v>6.1345076192187831</v>
      </c>
      <c r="DG29" s="15">
        <f t="shared" si="7"/>
        <v>5.8963022667124134</v>
      </c>
      <c r="DH29" s="15">
        <f t="shared" si="7"/>
        <v>5.5964103567685832</v>
      </c>
      <c r="DI29" s="15">
        <f t="shared" si="7"/>
        <v>5.2133939149380204</v>
      </c>
      <c r="DJ29" s="15">
        <f t="shared" si="7"/>
        <v>4.5269223022538885</v>
      </c>
      <c r="DK29" s="15">
        <f t="shared" si="7"/>
        <v>3.9273593271600542</v>
      </c>
      <c r="DL29" s="15"/>
      <c r="DM29" s="15"/>
      <c r="DN29" s="15"/>
      <c r="DO29" s="15"/>
      <c r="DP29" s="15"/>
      <c r="DQ29" s="15"/>
      <c r="DR29" s="15"/>
      <c r="DS29" s="15"/>
      <c r="DT29" s="15"/>
      <c r="DU29" s="15"/>
      <c r="DV29" s="15"/>
      <c r="DW29" s="15"/>
      <c r="DX29" s="15"/>
      <c r="DY29" s="15"/>
      <c r="DZ29" s="15"/>
      <c r="EA29" s="15"/>
      <c r="EB29" s="15"/>
      <c r="EC29" s="15"/>
      <c r="ED29" s="15"/>
      <c r="EE29" s="15"/>
      <c r="EF29" s="15"/>
      <c r="EN29" s="20">
        <f t="shared" si="8"/>
        <v>90.313936848859825</v>
      </c>
      <c r="EO29" s="29">
        <f t="shared" si="3"/>
        <v>8991.1241163574523</v>
      </c>
      <c r="EQ29" s="13">
        <f t="shared" si="9"/>
        <v>-5616.3702649999996</v>
      </c>
      <c r="ER29" s="20">
        <f t="shared" si="4"/>
        <v>3374.7538513574527</v>
      </c>
      <c r="ES29" s="13">
        <f t="shared" si="0"/>
        <v>575.11385421073533</v>
      </c>
    </row>
    <row r="30" spans="1:149">
      <c r="A30" s="18">
        <v>2042</v>
      </c>
      <c r="C30" s="13">
        <v>39</v>
      </c>
      <c r="D30" s="49">
        <f>賃金!P51*$B$3/100</f>
        <v>4.6834125507067315</v>
      </c>
      <c r="E30" s="15">
        <f t="shared" si="2"/>
        <v>4.5976037047241398</v>
      </c>
      <c r="F30" s="15">
        <f t="shared" si="2"/>
        <v>4.5122891056357979</v>
      </c>
      <c r="G30" s="15">
        <f t="shared" si="2"/>
        <v>4.4280144250456042</v>
      </c>
      <c r="H30" s="15">
        <f t="shared" si="2"/>
        <v>4.3452135782530936</v>
      </c>
      <c r="I30" s="15">
        <f t="shared" si="2"/>
        <v>4.2624055718904232</v>
      </c>
      <c r="J30" s="15">
        <f t="shared" si="2"/>
        <v>4.1834167009801009</v>
      </c>
      <c r="K30" s="15">
        <f t="shared" si="2"/>
        <v>4.1064845250352002</v>
      </c>
      <c r="L30" s="15">
        <f t="shared" si="2"/>
        <v>4.031548480551856</v>
      </c>
      <c r="M30" s="15">
        <f t="shared" si="2"/>
        <v>3.9584125652969919</v>
      </c>
      <c r="N30" s="15">
        <f t="shared" si="2"/>
        <v>4.1266476401024628</v>
      </c>
      <c r="O30" s="15">
        <f t="shared" si="2"/>
        <v>4.0515952411261464</v>
      </c>
      <c r="P30" s="15">
        <f t="shared" si="2"/>
        <v>3.9769166021219395</v>
      </c>
      <c r="Q30" s="15">
        <f t="shared" si="2"/>
        <v>3.9017780397580206</v>
      </c>
      <c r="R30" s="15">
        <f t="shared" si="2"/>
        <v>3.8251768778358377</v>
      </c>
      <c r="S30" s="15">
        <f t="shared" si="2"/>
        <v>4.1192231307511946</v>
      </c>
      <c r="T30" s="15">
        <f t="shared" si="2"/>
        <v>4.0276930598885174</v>
      </c>
      <c r="U30" s="15">
        <f t="shared" si="10"/>
        <v>3.930076448877025</v>
      </c>
      <c r="V30" s="15">
        <f t="shared" si="10"/>
        <v>3.824471961173133</v>
      </c>
      <c r="W30" s="15">
        <f t="shared" si="10"/>
        <v>3.708764722152424</v>
      </c>
      <c r="X30" s="15">
        <f t="shared" si="10"/>
        <v>3.1394351669941063</v>
      </c>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20">
        <f t="shared" si="1"/>
        <v>81.057167548194002</v>
      </c>
      <c r="AZ30" s="15"/>
      <c r="BA30" s="49">
        <f>賃金!Q51*$B$3/100</f>
        <v>5.070273950359045</v>
      </c>
      <c r="BB30" s="15">
        <f t="shared" si="5"/>
        <v>4.9690660055180293</v>
      </c>
      <c r="BC30" s="15">
        <f t="shared" si="5"/>
        <v>4.8725364771481008</v>
      </c>
      <c r="BD30" s="15">
        <f t="shared" si="5"/>
        <v>4.7814325222848666</v>
      </c>
      <c r="BE30" s="15">
        <f t="shared" si="5"/>
        <v>4.6961721695669691</v>
      </c>
      <c r="BF30" s="15">
        <f t="shared" si="5"/>
        <v>4.7186538535138718</v>
      </c>
      <c r="BG30" s="15">
        <f t="shared" si="5"/>
        <v>4.6432154596687996</v>
      </c>
      <c r="BH30" s="15">
        <f t="shared" si="5"/>
        <v>4.5726560832771774</v>
      </c>
      <c r="BI30" s="15">
        <f t="shared" si="5"/>
        <v>4.5057005101001044</v>
      </c>
      <c r="BJ30" s="15">
        <f t="shared" si="5"/>
        <v>4.4405586825121794</v>
      </c>
      <c r="BK30" s="15">
        <f t="shared" si="5"/>
        <v>4.6449278258879101</v>
      </c>
      <c r="BL30" s="15">
        <f t="shared" si="5"/>
        <v>4.5715389480341138</v>
      </c>
      <c r="BM30" s="15">
        <f t="shared" si="5"/>
        <v>4.4907154540920677</v>
      </c>
      <c r="BN30" s="15">
        <f t="shared" si="11"/>
        <v>4.3979913695421056</v>
      </c>
      <c r="BO30" s="15">
        <f t="shared" si="11"/>
        <v>4.2881646284345916</v>
      </c>
      <c r="BP30" s="15">
        <f t="shared" si="11"/>
        <v>4.3655879571583522</v>
      </c>
      <c r="BQ30" s="15">
        <f t="shared" si="11"/>
        <v>4.1945767557394742</v>
      </c>
      <c r="BR30" s="15">
        <f t="shared" si="11"/>
        <v>3.9841628365745838</v>
      </c>
      <c r="BS30" s="15">
        <f t="shared" si="11"/>
        <v>3.7253892959396877</v>
      </c>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20">
        <f t="shared" si="6"/>
        <v>80.863046834992986</v>
      </c>
      <c r="CU30" s="15"/>
      <c r="CV30" s="49">
        <f>賃金!R51*$B$3/100</f>
        <v>7.5639552570178186</v>
      </c>
      <c r="CW30" s="15">
        <f t="shared" si="7"/>
        <v>7.3115800562194462</v>
      </c>
      <c r="CX30" s="15">
        <f t="shared" si="7"/>
        <v>7.0784612198235344</v>
      </c>
      <c r="CY30" s="15">
        <f t="shared" si="7"/>
        <v>6.8658740615240363</v>
      </c>
      <c r="CZ30" s="15">
        <f t="shared" si="7"/>
        <v>6.6738636853340756</v>
      </c>
      <c r="DA30" s="15">
        <f t="shared" si="7"/>
        <v>6.7193139396373995</v>
      </c>
      <c r="DB30" s="15">
        <f t="shared" si="7"/>
        <v>6.5577637366558914</v>
      </c>
      <c r="DC30" s="15">
        <f t="shared" si="7"/>
        <v>6.4086239340218363</v>
      </c>
      <c r="DD30" s="15">
        <f t="shared" si="7"/>
        <v>6.2654872816966876</v>
      </c>
      <c r="DE30" s="15">
        <f t="shared" si="7"/>
        <v>6.1199910957388104</v>
      </c>
      <c r="DF30" s="15">
        <f t="shared" si="7"/>
        <v>6.3296621073758077</v>
      </c>
      <c r="DG30" s="15">
        <f t="shared" si="7"/>
        <v>6.1345076192187831</v>
      </c>
      <c r="DH30" s="15">
        <f t="shared" si="7"/>
        <v>5.8963022667124134</v>
      </c>
      <c r="DI30" s="15">
        <f t="shared" si="7"/>
        <v>5.5964103567685832</v>
      </c>
      <c r="DJ30" s="15">
        <f t="shared" si="7"/>
        <v>5.2133939149380204</v>
      </c>
      <c r="DK30" s="15">
        <f t="shared" si="7"/>
        <v>4.5269223022538885</v>
      </c>
      <c r="DL30" s="15">
        <f t="shared" si="7"/>
        <v>3.9273593271600542</v>
      </c>
      <c r="DM30" s="15"/>
      <c r="DN30" s="15"/>
      <c r="DO30" s="15"/>
      <c r="DP30" s="15"/>
      <c r="DQ30" s="15"/>
      <c r="DR30" s="15"/>
      <c r="DS30" s="15"/>
      <c r="DT30" s="15"/>
      <c r="DU30" s="15"/>
      <c r="DV30" s="15"/>
      <c r="DW30" s="15"/>
      <c r="DX30" s="15"/>
      <c r="DY30" s="15"/>
      <c r="DZ30" s="15"/>
      <c r="EA30" s="15"/>
      <c r="EB30" s="15"/>
      <c r="EC30" s="15"/>
      <c r="ED30" s="15"/>
      <c r="EE30" s="15"/>
      <c r="EF30" s="15"/>
      <c r="EN30" s="20">
        <f t="shared" si="8"/>
        <v>97.625516905079266</v>
      </c>
      <c r="EO30" s="29">
        <f t="shared" si="3"/>
        <v>9647.0282281307154</v>
      </c>
      <c r="EQ30" s="13">
        <f t="shared" si="9"/>
        <v>-5616.3702649999996</v>
      </c>
      <c r="ER30" s="20">
        <f t="shared" si="4"/>
        <v>4030.6579631307159</v>
      </c>
      <c r="ES30" s="13">
        <f t="shared" si="0"/>
        <v>628.72866393809898</v>
      </c>
    </row>
    <row r="31" spans="1:149">
      <c r="A31" s="18">
        <v>2043</v>
      </c>
      <c r="C31" s="13">
        <v>40</v>
      </c>
      <c r="D31" s="49">
        <f>賃金!P52*$B$3/100</f>
        <v>4.8329386169002131</v>
      </c>
      <c r="E31" s="15">
        <f t="shared" si="2"/>
        <v>4.6834125507067315</v>
      </c>
      <c r="F31" s="15">
        <f t="shared" si="2"/>
        <v>4.5976037047241398</v>
      </c>
      <c r="G31" s="15">
        <f t="shared" si="2"/>
        <v>4.5122891056357979</v>
      </c>
      <c r="H31" s="15">
        <f t="shared" si="2"/>
        <v>4.4280144250456042</v>
      </c>
      <c r="I31" s="15">
        <f t="shared" si="2"/>
        <v>4.3452135782530936</v>
      </c>
      <c r="J31" s="15">
        <f t="shared" si="2"/>
        <v>4.2624055718904232</v>
      </c>
      <c r="K31" s="15">
        <f t="shared" si="2"/>
        <v>4.1834167009801009</v>
      </c>
      <c r="L31" s="15">
        <f t="shared" si="2"/>
        <v>4.1064845250352002</v>
      </c>
      <c r="M31" s="15">
        <f t="shared" si="2"/>
        <v>4.031548480551856</v>
      </c>
      <c r="N31" s="15">
        <f t="shared" si="2"/>
        <v>3.9584125652969919</v>
      </c>
      <c r="O31" s="15">
        <f t="shared" si="2"/>
        <v>4.1266476401024628</v>
      </c>
      <c r="P31" s="15">
        <f t="shared" si="2"/>
        <v>4.0515952411261464</v>
      </c>
      <c r="Q31" s="15">
        <f t="shared" si="2"/>
        <v>3.9769166021219395</v>
      </c>
      <c r="R31" s="15">
        <f t="shared" si="2"/>
        <v>3.9017780397580206</v>
      </c>
      <c r="S31" s="15">
        <f t="shared" si="2"/>
        <v>3.8251768778358377</v>
      </c>
      <c r="T31" s="15">
        <f t="shared" si="2"/>
        <v>4.1192231307511946</v>
      </c>
      <c r="U31" s="15">
        <f t="shared" si="10"/>
        <v>4.0276930598885174</v>
      </c>
      <c r="V31" s="15">
        <f t="shared" si="10"/>
        <v>3.930076448877025</v>
      </c>
      <c r="W31" s="15">
        <f t="shared" si="10"/>
        <v>3.824471961173133</v>
      </c>
      <c r="X31" s="15">
        <f t="shared" si="10"/>
        <v>3.708764722152424</v>
      </c>
      <c r="Y31" s="15">
        <f t="shared" si="10"/>
        <v>3.1394351669941063</v>
      </c>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20">
        <f t="shared" si="1"/>
        <v>85.74058009890075</v>
      </c>
      <c r="AZ31" s="15"/>
      <c r="BA31" s="49">
        <f>賃金!Q52*$B$3/100</f>
        <v>5.2444332138449674</v>
      </c>
      <c r="BB31" s="15">
        <f t="shared" si="5"/>
        <v>5.070273950359045</v>
      </c>
      <c r="BC31" s="15">
        <f t="shared" si="5"/>
        <v>4.9690660055180293</v>
      </c>
      <c r="BD31" s="15">
        <f t="shared" si="5"/>
        <v>4.8725364771481008</v>
      </c>
      <c r="BE31" s="15">
        <f t="shared" si="5"/>
        <v>4.7814325222848666</v>
      </c>
      <c r="BF31" s="15">
        <f t="shared" si="5"/>
        <v>4.6961721695669691</v>
      </c>
      <c r="BG31" s="15">
        <f t="shared" si="5"/>
        <v>4.7186538535138718</v>
      </c>
      <c r="BH31" s="15">
        <f t="shared" si="5"/>
        <v>4.6432154596687996</v>
      </c>
      <c r="BI31" s="15">
        <f t="shared" si="5"/>
        <v>4.5726560832771774</v>
      </c>
      <c r="BJ31" s="15">
        <f t="shared" si="5"/>
        <v>4.5057005101001044</v>
      </c>
      <c r="BK31" s="15">
        <f t="shared" si="5"/>
        <v>4.4405586825121794</v>
      </c>
      <c r="BL31" s="15">
        <f t="shared" si="5"/>
        <v>4.6449278258879101</v>
      </c>
      <c r="BM31" s="15">
        <f t="shared" si="5"/>
        <v>4.5715389480341138</v>
      </c>
      <c r="BN31" s="15">
        <f t="shared" si="11"/>
        <v>4.4907154540920677</v>
      </c>
      <c r="BO31" s="15">
        <f t="shared" si="11"/>
        <v>4.3979913695421056</v>
      </c>
      <c r="BP31" s="15">
        <f t="shared" si="11"/>
        <v>4.2881646284345916</v>
      </c>
      <c r="BQ31" s="15">
        <f t="shared" si="11"/>
        <v>4.3655879571583522</v>
      </c>
      <c r="BR31" s="15">
        <f t="shared" si="11"/>
        <v>4.1945767557394742</v>
      </c>
      <c r="BS31" s="15">
        <f t="shared" si="11"/>
        <v>3.9841628365745838</v>
      </c>
      <c r="BT31" s="15">
        <f t="shared" si="11"/>
        <v>3.7253892959396877</v>
      </c>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20">
        <f t="shared" si="6"/>
        <v>85.933320785352052</v>
      </c>
      <c r="CU31" s="15"/>
      <c r="CV31" s="49">
        <f>賃金!R52*$B$3/100</f>
        <v>7.9381297755539801</v>
      </c>
      <c r="CW31" s="15">
        <f t="shared" si="7"/>
        <v>7.5639552570178186</v>
      </c>
      <c r="CX31" s="15">
        <f t="shared" si="7"/>
        <v>7.3115800562194462</v>
      </c>
      <c r="CY31" s="15">
        <f t="shared" si="7"/>
        <v>7.0784612198235344</v>
      </c>
      <c r="CZ31" s="15">
        <f t="shared" si="7"/>
        <v>6.8658740615240363</v>
      </c>
      <c r="DA31" s="15">
        <f t="shared" si="7"/>
        <v>6.6738636853340756</v>
      </c>
      <c r="DB31" s="15">
        <f t="shared" si="7"/>
        <v>6.7193139396373995</v>
      </c>
      <c r="DC31" s="15">
        <f t="shared" si="7"/>
        <v>6.5577637366558914</v>
      </c>
      <c r="DD31" s="15">
        <f t="shared" si="7"/>
        <v>6.4086239340218363</v>
      </c>
      <c r="DE31" s="15">
        <f t="shared" si="7"/>
        <v>6.2654872816966876</v>
      </c>
      <c r="DF31" s="15">
        <f t="shared" si="7"/>
        <v>6.1199910957388104</v>
      </c>
      <c r="DG31" s="15">
        <f t="shared" si="7"/>
        <v>6.3296621073758077</v>
      </c>
      <c r="DH31" s="15">
        <f t="shared" si="7"/>
        <v>6.1345076192187831</v>
      </c>
      <c r="DI31" s="15">
        <f t="shared" si="7"/>
        <v>5.8963022667124134</v>
      </c>
      <c r="DJ31" s="15">
        <f t="shared" si="7"/>
        <v>5.5964103567685832</v>
      </c>
      <c r="DK31" s="15">
        <f t="shared" si="7"/>
        <v>5.2133939149380204</v>
      </c>
      <c r="DL31" s="15">
        <f t="shared" si="7"/>
        <v>4.5269223022538885</v>
      </c>
      <c r="DM31" s="15">
        <f t="shared" ref="DI31:DX51" si="12">DL30</f>
        <v>3.9273593271600542</v>
      </c>
      <c r="DN31" s="15"/>
      <c r="DO31" s="15"/>
      <c r="DP31" s="15"/>
      <c r="DQ31" s="15"/>
      <c r="DR31" s="15"/>
      <c r="DS31" s="15"/>
      <c r="DT31" s="15"/>
      <c r="DU31" s="15"/>
      <c r="DV31" s="15"/>
      <c r="DW31" s="15"/>
      <c r="DX31" s="15"/>
      <c r="DY31" s="15"/>
      <c r="DZ31" s="15"/>
      <c r="EA31" s="15"/>
      <c r="EB31" s="15"/>
      <c r="EC31" s="15"/>
      <c r="ED31" s="15"/>
      <c r="EE31" s="15"/>
      <c r="EF31" s="15"/>
      <c r="EN31" s="20">
        <f t="shared" si="8"/>
        <v>105.18947216209709</v>
      </c>
      <c r="EO31" s="29">
        <f t="shared" si="3"/>
        <v>10322.187099061692</v>
      </c>
      <c r="EQ31" s="13">
        <f t="shared" si="9"/>
        <v>-5616.3702649999996</v>
      </c>
      <c r="ER31" s="20">
        <f t="shared" si="4"/>
        <v>4705.8168340616921</v>
      </c>
      <c r="ES31" s="13">
        <f t="shared" si="0"/>
        <v>671.88960155381994</v>
      </c>
    </row>
    <row r="32" spans="1:149">
      <c r="A32" s="18">
        <v>2044</v>
      </c>
      <c r="C32" s="13">
        <v>41</v>
      </c>
      <c r="D32" s="49">
        <f>賃金!P53*$B$3/100</f>
        <v>4.918810603220436</v>
      </c>
      <c r="E32" s="15">
        <f t="shared" si="2"/>
        <v>4.8329386169002131</v>
      </c>
      <c r="F32" s="15">
        <f t="shared" si="2"/>
        <v>4.6834125507067315</v>
      </c>
      <c r="G32" s="15">
        <f t="shared" si="2"/>
        <v>4.5976037047241398</v>
      </c>
      <c r="H32" s="15">
        <f t="shared" si="2"/>
        <v>4.5122891056357979</v>
      </c>
      <c r="I32" s="15">
        <f t="shared" si="2"/>
        <v>4.4280144250456042</v>
      </c>
      <c r="J32" s="15">
        <f t="shared" si="2"/>
        <v>4.3452135782530936</v>
      </c>
      <c r="K32" s="15">
        <f t="shared" si="2"/>
        <v>4.2624055718904232</v>
      </c>
      <c r="L32" s="15">
        <f t="shared" si="2"/>
        <v>4.1834167009801009</v>
      </c>
      <c r="M32" s="15">
        <f t="shared" si="2"/>
        <v>4.1064845250352002</v>
      </c>
      <c r="N32" s="15">
        <f t="shared" si="2"/>
        <v>4.031548480551856</v>
      </c>
      <c r="O32" s="15">
        <f t="shared" si="2"/>
        <v>3.9584125652969919</v>
      </c>
      <c r="P32" s="15">
        <f t="shared" si="2"/>
        <v>4.1266476401024628</v>
      </c>
      <c r="Q32" s="15">
        <f t="shared" si="2"/>
        <v>4.0515952411261464</v>
      </c>
      <c r="R32" s="15">
        <f t="shared" si="2"/>
        <v>3.9769166021219395</v>
      </c>
      <c r="S32" s="15">
        <f t="shared" si="2"/>
        <v>3.9017780397580206</v>
      </c>
      <c r="T32" s="15">
        <f t="shared" si="2"/>
        <v>3.8251768778358377</v>
      </c>
      <c r="U32" s="15">
        <f t="shared" si="10"/>
        <v>4.1192231307511946</v>
      </c>
      <c r="V32" s="15">
        <f t="shared" si="10"/>
        <v>4.0276930598885174</v>
      </c>
      <c r="W32" s="15">
        <f t="shared" si="10"/>
        <v>3.930076448877025</v>
      </c>
      <c r="X32" s="15">
        <f t="shared" si="10"/>
        <v>3.824471961173133</v>
      </c>
      <c r="Y32" s="15">
        <f t="shared" si="10"/>
        <v>3.708764722152424</v>
      </c>
      <c r="Z32" s="15">
        <f t="shared" si="10"/>
        <v>3.1394351669941063</v>
      </c>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20">
        <f t="shared" si="1"/>
        <v>90.573518715800958</v>
      </c>
      <c r="AZ32" s="15"/>
      <c r="BA32" s="49">
        <f>賃金!Q53*$B$3/100</f>
        <v>5.3530501710555152</v>
      </c>
      <c r="BB32" s="15">
        <f t="shared" si="5"/>
        <v>5.2444332138449674</v>
      </c>
      <c r="BC32" s="15">
        <f t="shared" si="5"/>
        <v>5.070273950359045</v>
      </c>
      <c r="BD32" s="15">
        <f t="shared" si="5"/>
        <v>4.9690660055180293</v>
      </c>
      <c r="BE32" s="15">
        <f t="shared" si="5"/>
        <v>4.8725364771481008</v>
      </c>
      <c r="BF32" s="15">
        <f t="shared" si="5"/>
        <v>4.7814325222848666</v>
      </c>
      <c r="BG32" s="15">
        <f t="shared" si="5"/>
        <v>4.6961721695669691</v>
      </c>
      <c r="BH32" s="15">
        <f t="shared" si="5"/>
        <v>4.7186538535138718</v>
      </c>
      <c r="BI32" s="15">
        <f t="shared" si="5"/>
        <v>4.6432154596687996</v>
      </c>
      <c r="BJ32" s="15">
        <f t="shared" si="5"/>
        <v>4.5726560832771774</v>
      </c>
      <c r="BK32" s="15">
        <f t="shared" si="5"/>
        <v>4.5057005101001044</v>
      </c>
      <c r="BL32" s="15">
        <f t="shared" si="5"/>
        <v>4.4405586825121794</v>
      </c>
      <c r="BM32" s="15">
        <f t="shared" si="5"/>
        <v>4.6449278258879101</v>
      </c>
      <c r="BN32" s="15">
        <f t="shared" si="11"/>
        <v>4.5715389480341138</v>
      </c>
      <c r="BO32" s="15">
        <f t="shared" si="11"/>
        <v>4.4907154540920677</v>
      </c>
      <c r="BP32" s="15">
        <f t="shared" si="11"/>
        <v>4.3979913695421056</v>
      </c>
      <c r="BQ32" s="15">
        <f t="shared" si="11"/>
        <v>4.2881646284345916</v>
      </c>
      <c r="BR32" s="15">
        <f t="shared" si="11"/>
        <v>4.3655879571583522</v>
      </c>
      <c r="BS32" s="15">
        <f t="shared" si="11"/>
        <v>4.1945767557394742</v>
      </c>
      <c r="BT32" s="15">
        <f t="shared" si="11"/>
        <v>3.9841628365745838</v>
      </c>
      <c r="BU32" s="15">
        <f t="shared" si="11"/>
        <v>3.7253892959396877</v>
      </c>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20">
        <f t="shared" si="6"/>
        <v>91.177753999197009</v>
      </c>
      <c r="CU32" s="15"/>
      <c r="CV32" s="49">
        <f>賃金!R53*$B$3/100</f>
        <v>8.2247204412648607</v>
      </c>
      <c r="CW32" s="15">
        <f t="shared" si="7"/>
        <v>7.9381297755539801</v>
      </c>
      <c r="CX32" s="15">
        <f t="shared" si="7"/>
        <v>7.5639552570178186</v>
      </c>
      <c r="CY32" s="15">
        <f t="shared" si="7"/>
        <v>7.3115800562194462</v>
      </c>
      <c r="CZ32" s="15">
        <f t="shared" si="7"/>
        <v>7.0784612198235344</v>
      </c>
      <c r="DA32" s="15">
        <f t="shared" si="7"/>
        <v>6.8658740615240363</v>
      </c>
      <c r="DB32" s="15">
        <f t="shared" si="7"/>
        <v>6.6738636853340756</v>
      </c>
      <c r="DC32" s="15">
        <f t="shared" si="7"/>
        <v>6.7193139396373995</v>
      </c>
      <c r="DD32" s="15">
        <f t="shared" si="7"/>
        <v>6.5577637366558914</v>
      </c>
      <c r="DE32" s="15">
        <f t="shared" si="7"/>
        <v>6.4086239340218363</v>
      </c>
      <c r="DF32" s="15">
        <f t="shared" si="7"/>
        <v>6.2654872816966876</v>
      </c>
      <c r="DG32" s="15">
        <f t="shared" si="7"/>
        <v>6.1199910957388104</v>
      </c>
      <c r="DH32" s="15">
        <f t="shared" si="7"/>
        <v>6.3296621073758077</v>
      </c>
      <c r="DI32" s="15">
        <f t="shared" si="12"/>
        <v>6.1345076192187831</v>
      </c>
      <c r="DJ32" s="15">
        <f t="shared" si="12"/>
        <v>5.8963022667124134</v>
      </c>
      <c r="DK32" s="15">
        <f t="shared" si="12"/>
        <v>5.5964103567685832</v>
      </c>
      <c r="DL32" s="15">
        <f t="shared" si="12"/>
        <v>5.2133939149380204</v>
      </c>
      <c r="DM32" s="15">
        <f t="shared" si="12"/>
        <v>4.5269223022538885</v>
      </c>
      <c r="DN32" s="15">
        <f t="shared" si="12"/>
        <v>3.9273593271600542</v>
      </c>
      <c r="DO32" s="15"/>
      <c r="DP32" s="15"/>
      <c r="DQ32" s="15"/>
      <c r="DR32" s="15"/>
      <c r="DS32" s="15"/>
      <c r="DT32" s="15"/>
      <c r="DU32" s="15"/>
      <c r="DV32" s="15"/>
      <c r="DW32" s="15"/>
      <c r="DX32" s="15"/>
      <c r="DY32" s="15"/>
      <c r="DZ32" s="15"/>
      <c r="EA32" s="15"/>
      <c r="EB32" s="15"/>
      <c r="EC32" s="15"/>
      <c r="ED32" s="15"/>
      <c r="EE32" s="15"/>
      <c r="EF32" s="15"/>
      <c r="EN32" s="20">
        <f t="shared" si="8"/>
        <v>113.12760193765108</v>
      </c>
      <c r="EO32" s="29">
        <f t="shared" si="3"/>
        <v>11026.943326701539</v>
      </c>
      <c r="EQ32" s="13">
        <f t="shared" si="9"/>
        <v>-5616.3702649999996</v>
      </c>
      <c r="ER32" s="20">
        <f t="shared" si="4"/>
        <v>5410.5730617015397</v>
      </c>
      <c r="ES32" s="13">
        <f t="shared" si="0"/>
        <v>707.10149122045334</v>
      </c>
    </row>
    <row r="33" spans="1:149">
      <c r="A33" s="18">
        <v>2045</v>
      </c>
      <c r="C33" s="13">
        <v>42</v>
      </c>
      <c r="D33" s="49">
        <f>賃金!P54*$B$3/100</f>
        <v>5.0028931118898878</v>
      </c>
      <c r="E33" s="15">
        <f t="shared" si="2"/>
        <v>4.918810603220436</v>
      </c>
      <c r="F33" s="15">
        <f t="shared" si="2"/>
        <v>4.8329386169002131</v>
      </c>
      <c r="G33" s="15">
        <f t="shared" si="2"/>
        <v>4.6834125507067315</v>
      </c>
      <c r="H33" s="15">
        <f t="shared" si="2"/>
        <v>4.5976037047241398</v>
      </c>
      <c r="I33" s="15">
        <f t="shared" si="2"/>
        <v>4.5122891056357979</v>
      </c>
      <c r="J33" s="15">
        <f t="shared" si="2"/>
        <v>4.4280144250456042</v>
      </c>
      <c r="K33" s="15">
        <f t="shared" si="2"/>
        <v>4.3452135782530936</v>
      </c>
      <c r="L33" s="15">
        <f t="shared" si="2"/>
        <v>4.2624055718904232</v>
      </c>
      <c r="M33" s="15">
        <f t="shared" si="2"/>
        <v>4.1834167009801009</v>
      </c>
      <c r="N33" s="15">
        <f t="shared" si="2"/>
        <v>4.1064845250352002</v>
      </c>
      <c r="O33" s="15">
        <f t="shared" si="2"/>
        <v>4.031548480551856</v>
      </c>
      <c r="P33" s="15">
        <f t="shared" si="2"/>
        <v>3.9584125652969919</v>
      </c>
      <c r="Q33" s="15">
        <f t="shared" si="2"/>
        <v>4.1266476401024628</v>
      </c>
      <c r="R33" s="15">
        <f t="shared" si="2"/>
        <v>4.0515952411261464</v>
      </c>
      <c r="S33" s="15">
        <f t="shared" si="2"/>
        <v>3.9769166021219395</v>
      </c>
      <c r="T33" s="15">
        <f t="shared" si="2"/>
        <v>3.9017780397580206</v>
      </c>
      <c r="U33" s="15">
        <f t="shared" si="10"/>
        <v>3.8251768778358377</v>
      </c>
      <c r="V33" s="15">
        <f t="shared" si="10"/>
        <v>4.1192231307511946</v>
      </c>
      <c r="W33" s="15">
        <f t="shared" si="10"/>
        <v>4.0276930598885174</v>
      </c>
      <c r="X33" s="15">
        <f t="shared" si="10"/>
        <v>3.930076448877025</v>
      </c>
      <c r="Y33" s="15">
        <f t="shared" si="10"/>
        <v>3.824471961173133</v>
      </c>
      <c r="Z33" s="15">
        <f t="shared" si="10"/>
        <v>3.708764722152424</v>
      </c>
      <c r="AA33" s="15">
        <f t="shared" si="10"/>
        <v>3.1394351669941063</v>
      </c>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20">
        <f t="shared" si="1"/>
        <v>95.492329319021394</v>
      </c>
      <c r="AZ33" s="15"/>
      <c r="BA33" s="49">
        <f>賃金!Q54*$B$3/100</f>
        <v>5.4624893765517619</v>
      </c>
      <c r="BB33" s="15">
        <f t="shared" si="5"/>
        <v>5.3530501710555152</v>
      </c>
      <c r="BC33" s="15">
        <f t="shared" si="5"/>
        <v>5.2444332138449674</v>
      </c>
      <c r="BD33" s="15">
        <f t="shared" si="5"/>
        <v>5.070273950359045</v>
      </c>
      <c r="BE33" s="15">
        <f t="shared" si="5"/>
        <v>4.9690660055180293</v>
      </c>
      <c r="BF33" s="15">
        <f t="shared" si="5"/>
        <v>4.8725364771481008</v>
      </c>
      <c r="BG33" s="15">
        <f t="shared" si="5"/>
        <v>4.7814325222848666</v>
      </c>
      <c r="BH33" s="15">
        <f t="shared" si="5"/>
        <v>4.6961721695669691</v>
      </c>
      <c r="BI33" s="15">
        <f t="shared" si="5"/>
        <v>4.7186538535138718</v>
      </c>
      <c r="BJ33" s="15">
        <f t="shared" si="5"/>
        <v>4.6432154596687996</v>
      </c>
      <c r="BK33" s="15">
        <f t="shared" si="5"/>
        <v>4.5726560832771774</v>
      </c>
      <c r="BL33" s="15">
        <f t="shared" si="5"/>
        <v>4.5057005101001044</v>
      </c>
      <c r="BM33" s="15">
        <f t="shared" si="5"/>
        <v>4.4405586825121794</v>
      </c>
      <c r="BN33" s="15">
        <f t="shared" si="11"/>
        <v>4.6449278258879101</v>
      </c>
      <c r="BO33" s="15">
        <f t="shared" si="11"/>
        <v>4.5715389480341138</v>
      </c>
      <c r="BP33" s="15">
        <f t="shared" si="11"/>
        <v>4.4907154540920677</v>
      </c>
      <c r="BQ33" s="15">
        <f t="shared" si="11"/>
        <v>4.3979913695421056</v>
      </c>
      <c r="BR33" s="15">
        <f t="shared" si="11"/>
        <v>4.2881646284345916</v>
      </c>
      <c r="BS33" s="15">
        <f t="shared" si="11"/>
        <v>4.3655879571583522</v>
      </c>
      <c r="BT33" s="15">
        <f t="shared" si="11"/>
        <v>4.1945767557394742</v>
      </c>
      <c r="BU33" s="15">
        <f t="shared" si="11"/>
        <v>3.9841628365745838</v>
      </c>
      <c r="BV33" s="15">
        <f t="shared" si="11"/>
        <v>3.7253892959396877</v>
      </c>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20">
        <f t="shared" si="6"/>
        <v>96.530804170252523</v>
      </c>
      <c r="CU33" s="15"/>
      <c r="CV33" s="49">
        <f>賃金!R54*$B$3/100</f>
        <v>8.5208092545969105</v>
      </c>
      <c r="CW33" s="15">
        <f t="shared" si="7"/>
        <v>8.2247204412648607</v>
      </c>
      <c r="CX33" s="15">
        <f t="shared" si="7"/>
        <v>7.9381297755539801</v>
      </c>
      <c r="CY33" s="15">
        <f t="shared" si="7"/>
        <v>7.5639552570178186</v>
      </c>
      <c r="CZ33" s="15">
        <f t="shared" si="7"/>
        <v>7.3115800562194462</v>
      </c>
      <c r="DA33" s="15">
        <f t="shared" si="7"/>
        <v>7.0784612198235344</v>
      </c>
      <c r="DB33" s="15">
        <f t="shared" si="7"/>
        <v>6.8658740615240363</v>
      </c>
      <c r="DC33" s="15">
        <f t="shared" si="7"/>
        <v>6.6738636853340756</v>
      </c>
      <c r="DD33" s="15">
        <f t="shared" si="7"/>
        <v>6.7193139396373995</v>
      </c>
      <c r="DE33" s="15">
        <f t="shared" si="7"/>
        <v>6.5577637366558914</v>
      </c>
      <c r="DF33" s="15">
        <f t="shared" si="7"/>
        <v>6.4086239340218363</v>
      </c>
      <c r="DG33" s="15">
        <f t="shared" si="7"/>
        <v>6.2654872816966876</v>
      </c>
      <c r="DH33" s="15">
        <f t="shared" si="7"/>
        <v>6.1199910957388104</v>
      </c>
      <c r="DI33" s="15">
        <f t="shared" si="12"/>
        <v>6.3296621073758077</v>
      </c>
      <c r="DJ33" s="15">
        <f t="shared" si="12"/>
        <v>6.1345076192187831</v>
      </c>
      <c r="DK33" s="15">
        <f t="shared" si="12"/>
        <v>5.8963022667124134</v>
      </c>
      <c r="DL33" s="15">
        <f t="shared" si="12"/>
        <v>5.5964103567685832</v>
      </c>
      <c r="DM33" s="15">
        <f t="shared" si="12"/>
        <v>5.2133939149380204</v>
      </c>
      <c r="DN33" s="15">
        <f t="shared" si="12"/>
        <v>4.5269223022538885</v>
      </c>
      <c r="DO33" s="15">
        <f t="shared" si="12"/>
        <v>3.9273593271600542</v>
      </c>
      <c r="DP33" s="15"/>
      <c r="DQ33" s="15"/>
      <c r="DR33" s="15"/>
      <c r="DS33" s="15"/>
      <c r="DT33" s="15"/>
      <c r="DU33" s="15"/>
      <c r="DV33" s="15"/>
      <c r="DW33" s="15"/>
      <c r="DX33" s="15"/>
      <c r="DY33" s="15"/>
      <c r="DZ33" s="15"/>
      <c r="EA33" s="15"/>
      <c r="EB33" s="15"/>
      <c r="EC33" s="15"/>
      <c r="ED33" s="15"/>
      <c r="EE33" s="15"/>
      <c r="EF33" s="15"/>
      <c r="EN33" s="20">
        <f t="shared" si="8"/>
        <v>121.35232237891594</v>
      </c>
      <c r="EO33" s="29">
        <f t="shared" si="3"/>
        <v>11753.053743337816</v>
      </c>
      <c r="EQ33" s="13">
        <f t="shared" si="9"/>
        <v>-5616.3702649999996</v>
      </c>
      <c r="ER33" s="20">
        <f t="shared" si="4"/>
        <v>6136.6834783378163</v>
      </c>
      <c r="ES33" s="13">
        <f t="shared" si="0"/>
        <v>734.08744622467646</v>
      </c>
    </row>
    <row r="34" spans="1:149">
      <c r="A34" s="18">
        <v>2046</v>
      </c>
      <c r="C34" s="13">
        <v>43</v>
      </c>
      <c r="D34" s="49">
        <f>賃金!P55*$B$3/100</f>
        <v>5.084228265213639</v>
      </c>
      <c r="E34" s="15">
        <f t="shared" si="2"/>
        <v>5.0028931118898878</v>
      </c>
      <c r="F34" s="15">
        <f t="shared" si="2"/>
        <v>4.918810603220436</v>
      </c>
      <c r="G34" s="15">
        <f t="shared" si="2"/>
        <v>4.8329386169002131</v>
      </c>
      <c r="H34" s="15">
        <f t="shared" si="2"/>
        <v>4.6834125507067315</v>
      </c>
      <c r="I34" s="15">
        <f t="shared" si="2"/>
        <v>4.5976037047241398</v>
      </c>
      <c r="J34" s="15">
        <f t="shared" si="2"/>
        <v>4.5122891056357979</v>
      </c>
      <c r="K34" s="15">
        <f t="shared" si="2"/>
        <v>4.4280144250456042</v>
      </c>
      <c r="L34" s="15">
        <f t="shared" ref="L34:AA56" si="13">K33</f>
        <v>4.3452135782530936</v>
      </c>
      <c r="M34" s="15">
        <f t="shared" si="13"/>
        <v>4.2624055718904232</v>
      </c>
      <c r="N34" s="15">
        <f t="shared" si="13"/>
        <v>4.1834167009801009</v>
      </c>
      <c r="O34" s="15">
        <f t="shared" si="13"/>
        <v>4.1064845250352002</v>
      </c>
      <c r="P34" s="15">
        <f t="shared" si="13"/>
        <v>4.031548480551856</v>
      </c>
      <c r="Q34" s="15">
        <f t="shared" si="13"/>
        <v>3.9584125652969919</v>
      </c>
      <c r="R34" s="15">
        <f t="shared" si="13"/>
        <v>4.1266476401024628</v>
      </c>
      <c r="S34" s="15">
        <f t="shared" si="13"/>
        <v>4.0515952411261464</v>
      </c>
      <c r="T34" s="15">
        <f t="shared" si="13"/>
        <v>3.9769166021219395</v>
      </c>
      <c r="U34" s="15">
        <f t="shared" si="10"/>
        <v>3.9017780397580206</v>
      </c>
      <c r="V34" s="15">
        <f t="shared" si="10"/>
        <v>3.8251768778358377</v>
      </c>
      <c r="W34" s="15">
        <f t="shared" si="10"/>
        <v>4.1192231307511946</v>
      </c>
      <c r="X34" s="15">
        <f t="shared" si="10"/>
        <v>4.0276930598885174</v>
      </c>
      <c r="Y34" s="15">
        <f t="shared" si="10"/>
        <v>3.930076448877025</v>
      </c>
      <c r="Z34" s="15">
        <f t="shared" si="10"/>
        <v>3.824471961173133</v>
      </c>
      <c r="AA34" s="15">
        <f t="shared" si="10"/>
        <v>3.708764722152424</v>
      </c>
      <c r="AB34" s="15">
        <f t="shared" si="10"/>
        <v>3.1394351669941063</v>
      </c>
      <c r="AC34" s="15"/>
      <c r="AD34" s="15"/>
      <c r="AE34" s="15"/>
      <c r="AF34" s="15"/>
      <c r="AG34" s="15"/>
      <c r="AH34" s="15"/>
      <c r="AI34" s="15"/>
      <c r="AJ34" s="15"/>
      <c r="AK34" s="15"/>
      <c r="AL34" s="15"/>
      <c r="AM34" s="15"/>
      <c r="AN34" s="15"/>
      <c r="AO34" s="15"/>
      <c r="AP34" s="15"/>
      <c r="AQ34" s="15"/>
      <c r="AR34" s="15"/>
      <c r="AS34" s="15"/>
      <c r="AT34" s="15"/>
      <c r="AU34" s="15"/>
      <c r="AV34" s="15"/>
      <c r="AW34" s="15"/>
      <c r="AX34" s="15"/>
      <c r="AY34" s="20">
        <f t="shared" si="1"/>
        <v>100.4952224309113</v>
      </c>
      <c r="AZ34" s="15"/>
      <c r="BA34" s="49">
        <f>賃金!Q55*$B$3/100</f>
        <v>5.5710134024603031</v>
      </c>
      <c r="BB34" s="15">
        <f t="shared" si="5"/>
        <v>5.4624893765517619</v>
      </c>
      <c r="BC34" s="15">
        <f t="shared" si="5"/>
        <v>5.3530501710555152</v>
      </c>
      <c r="BD34" s="15">
        <f t="shared" si="5"/>
        <v>5.2444332138449674</v>
      </c>
      <c r="BE34" s="15">
        <f t="shared" si="5"/>
        <v>5.070273950359045</v>
      </c>
      <c r="BF34" s="15">
        <f t="shared" si="5"/>
        <v>4.9690660055180293</v>
      </c>
      <c r="BG34" s="15">
        <f t="shared" si="5"/>
        <v>4.8725364771481008</v>
      </c>
      <c r="BH34" s="15">
        <f t="shared" si="5"/>
        <v>4.7814325222848666</v>
      </c>
      <c r="BI34" s="15">
        <f t="shared" si="5"/>
        <v>4.6961721695669691</v>
      </c>
      <c r="BJ34" s="15">
        <f t="shared" si="5"/>
        <v>4.7186538535138718</v>
      </c>
      <c r="BK34" s="15">
        <f t="shared" si="5"/>
        <v>4.6432154596687996</v>
      </c>
      <c r="BL34" s="15">
        <f t="shared" si="5"/>
        <v>4.5726560832771774</v>
      </c>
      <c r="BM34" s="15">
        <f t="shared" si="5"/>
        <v>4.5057005101001044</v>
      </c>
      <c r="BN34" s="15">
        <f t="shared" si="11"/>
        <v>4.4405586825121794</v>
      </c>
      <c r="BO34" s="15">
        <f t="shared" si="11"/>
        <v>4.6449278258879101</v>
      </c>
      <c r="BP34" s="15">
        <f t="shared" si="11"/>
        <v>4.5715389480341138</v>
      </c>
      <c r="BQ34" s="15">
        <f t="shared" si="11"/>
        <v>4.4907154540920677</v>
      </c>
      <c r="BR34" s="15">
        <f t="shared" si="11"/>
        <v>4.3979913695421056</v>
      </c>
      <c r="BS34" s="15">
        <f t="shared" si="11"/>
        <v>4.2881646284345916</v>
      </c>
      <c r="BT34" s="15">
        <f t="shared" si="11"/>
        <v>4.3655879571583522</v>
      </c>
      <c r="BU34" s="15">
        <f t="shared" si="11"/>
        <v>4.1945767557394742</v>
      </c>
      <c r="BV34" s="15">
        <f t="shared" si="11"/>
        <v>3.9841628365745838</v>
      </c>
      <c r="BW34" s="15">
        <f t="shared" si="11"/>
        <v>3.7253892959396877</v>
      </c>
      <c r="BX34" s="15"/>
      <c r="BY34" s="15"/>
      <c r="BZ34" s="15"/>
      <c r="CA34" s="15"/>
      <c r="CB34" s="15"/>
      <c r="CC34" s="15"/>
      <c r="CD34" s="15"/>
      <c r="CE34" s="15"/>
      <c r="CF34" s="15"/>
      <c r="CG34" s="15"/>
      <c r="CH34" s="15"/>
      <c r="CI34" s="15"/>
      <c r="CJ34" s="15"/>
      <c r="CK34" s="15"/>
      <c r="CL34" s="15"/>
      <c r="CM34" s="15"/>
      <c r="CN34" s="15"/>
      <c r="CO34" s="15"/>
      <c r="CP34" s="15"/>
      <c r="CQ34" s="15"/>
      <c r="CR34" s="15"/>
      <c r="CS34" s="15"/>
      <c r="CT34" s="20">
        <f t="shared" si="6"/>
        <v>101.9932935468043</v>
      </c>
      <c r="CU34" s="15"/>
      <c r="CV34" s="49">
        <f>賃金!R55*$B$3/100</f>
        <v>8.8214582472470084</v>
      </c>
      <c r="CW34" s="15">
        <f t="shared" si="7"/>
        <v>8.5208092545969105</v>
      </c>
      <c r="CX34" s="15">
        <f t="shared" si="7"/>
        <v>8.2247204412648607</v>
      </c>
      <c r="CY34" s="15">
        <f t="shared" si="7"/>
        <v>7.9381297755539801</v>
      </c>
      <c r="CZ34" s="15">
        <f t="shared" si="7"/>
        <v>7.5639552570178186</v>
      </c>
      <c r="DA34" s="15">
        <f t="shared" si="7"/>
        <v>7.3115800562194462</v>
      </c>
      <c r="DB34" s="15">
        <f t="shared" si="7"/>
        <v>7.0784612198235344</v>
      </c>
      <c r="DC34" s="15">
        <f t="shared" si="7"/>
        <v>6.8658740615240363</v>
      </c>
      <c r="DD34" s="15">
        <f t="shared" si="7"/>
        <v>6.6738636853340756</v>
      </c>
      <c r="DE34" s="15">
        <f t="shared" si="7"/>
        <v>6.7193139396373995</v>
      </c>
      <c r="DF34" s="15">
        <f t="shared" si="7"/>
        <v>6.5577637366558914</v>
      </c>
      <c r="DG34" s="15">
        <f t="shared" si="7"/>
        <v>6.4086239340218363</v>
      </c>
      <c r="DH34" s="15">
        <f t="shared" si="7"/>
        <v>6.2654872816966876</v>
      </c>
      <c r="DI34" s="15">
        <f t="shared" si="12"/>
        <v>6.1199910957388104</v>
      </c>
      <c r="DJ34" s="15">
        <f t="shared" si="12"/>
        <v>6.3296621073758077</v>
      </c>
      <c r="DK34" s="15">
        <f t="shared" si="12"/>
        <v>6.1345076192187831</v>
      </c>
      <c r="DL34" s="15">
        <f t="shared" si="12"/>
        <v>5.8963022667124134</v>
      </c>
      <c r="DM34" s="15">
        <f t="shared" si="12"/>
        <v>5.5964103567685832</v>
      </c>
      <c r="DN34" s="15">
        <f t="shared" si="12"/>
        <v>5.2133939149380204</v>
      </c>
      <c r="DO34" s="15">
        <f t="shared" si="12"/>
        <v>4.5269223022538885</v>
      </c>
      <c r="DP34" s="15">
        <f t="shared" si="12"/>
        <v>3.9273593271600542</v>
      </c>
      <c r="DQ34" s="15"/>
      <c r="DR34" s="15"/>
      <c r="DS34" s="15"/>
      <c r="DT34" s="15"/>
      <c r="DU34" s="15"/>
      <c r="DV34" s="15"/>
      <c r="DW34" s="15"/>
      <c r="DX34" s="15"/>
      <c r="DY34" s="15"/>
      <c r="DZ34" s="15"/>
      <c r="EA34" s="15"/>
      <c r="EB34" s="15"/>
      <c r="EC34" s="15"/>
      <c r="ED34" s="15"/>
      <c r="EE34" s="15"/>
      <c r="EF34" s="15"/>
      <c r="EN34" s="20">
        <f t="shared" si="8"/>
        <v>129.87313163351286</v>
      </c>
      <c r="EO34" s="29">
        <f t="shared" si="3"/>
        <v>12501.019986900905</v>
      </c>
      <c r="EQ34" s="13">
        <f t="shared" si="9"/>
        <v>-5616.3702649999996</v>
      </c>
      <c r="ER34" s="20">
        <f t="shared" si="4"/>
        <v>6884.6497219009052</v>
      </c>
      <c r="ES34" s="13">
        <f t="shared" si="0"/>
        <v>753.82668838400389</v>
      </c>
    </row>
    <row r="35" spans="1:149">
      <c r="A35" s="18">
        <v>2047</v>
      </c>
      <c r="C35" s="13">
        <v>44</v>
      </c>
      <c r="D35" s="49">
        <f>賃金!P56*$B$3/100</f>
        <v>5.1617689898874746</v>
      </c>
      <c r="E35" s="15">
        <f t="shared" ref="E35:K56" si="14">D34</f>
        <v>5.084228265213639</v>
      </c>
      <c r="F35" s="15">
        <f t="shared" si="14"/>
        <v>5.0028931118898878</v>
      </c>
      <c r="G35" s="15">
        <f t="shared" si="14"/>
        <v>4.918810603220436</v>
      </c>
      <c r="H35" s="15">
        <f t="shared" si="14"/>
        <v>4.8329386169002131</v>
      </c>
      <c r="I35" s="15">
        <f t="shared" si="14"/>
        <v>4.6834125507067315</v>
      </c>
      <c r="J35" s="15">
        <f t="shared" si="14"/>
        <v>4.5976037047241398</v>
      </c>
      <c r="K35" s="15">
        <f t="shared" si="14"/>
        <v>4.5122891056357979</v>
      </c>
      <c r="L35" s="15">
        <f t="shared" si="13"/>
        <v>4.4280144250456042</v>
      </c>
      <c r="M35" s="15">
        <f t="shared" si="13"/>
        <v>4.3452135782530936</v>
      </c>
      <c r="N35" s="15">
        <f t="shared" si="13"/>
        <v>4.2624055718904232</v>
      </c>
      <c r="O35" s="15">
        <f t="shared" si="13"/>
        <v>4.1834167009801009</v>
      </c>
      <c r="P35" s="15">
        <f t="shared" si="13"/>
        <v>4.1064845250352002</v>
      </c>
      <c r="Q35" s="15">
        <f t="shared" si="13"/>
        <v>4.031548480551856</v>
      </c>
      <c r="R35" s="15">
        <f t="shared" si="13"/>
        <v>3.9584125652969919</v>
      </c>
      <c r="S35" s="15">
        <f t="shared" si="13"/>
        <v>4.1266476401024628</v>
      </c>
      <c r="T35" s="15">
        <f t="shared" si="13"/>
        <v>4.0515952411261464</v>
      </c>
      <c r="U35" s="15">
        <f t="shared" si="10"/>
        <v>3.9769166021219395</v>
      </c>
      <c r="V35" s="15">
        <f t="shared" si="10"/>
        <v>3.9017780397580206</v>
      </c>
      <c r="W35" s="15">
        <f t="shared" si="10"/>
        <v>3.8251768778358377</v>
      </c>
      <c r="X35" s="15">
        <f t="shared" si="10"/>
        <v>4.1192231307511946</v>
      </c>
      <c r="Y35" s="15">
        <f t="shared" si="10"/>
        <v>4.0276930598885174</v>
      </c>
      <c r="Z35" s="15">
        <f t="shared" si="10"/>
        <v>3.930076448877025</v>
      </c>
      <c r="AA35" s="15">
        <f t="shared" si="10"/>
        <v>3.824471961173133</v>
      </c>
      <c r="AB35" s="15">
        <f t="shared" si="10"/>
        <v>3.708764722152424</v>
      </c>
      <c r="AC35" s="15">
        <f t="shared" si="10"/>
        <v>3.1394351669941063</v>
      </c>
      <c r="AD35" s="15"/>
      <c r="AE35" s="15"/>
      <c r="AF35" s="15"/>
      <c r="AG35" s="15"/>
      <c r="AH35" s="15"/>
      <c r="AI35" s="15"/>
      <c r="AJ35" s="15"/>
      <c r="AK35" s="15"/>
      <c r="AL35" s="15"/>
      <c r="AM35" s="15"/>
      <c r="AN35" s="15"/>
      <c r="AO35" s="15"/>
      <c r="AP35" s="15"/>
      <c r="AQ35" s="15"/>
      <c r="AR35" s="15"/>
      <c r="AS35" s="15"/>
      <c r="AT35" s="15"/>
      <c r="AU35" s="15"/>
      <c r="AV35" s="15"/>
      <c r="AW35" s="15"/>
      <c r="AX35" s="15"/>
      <c r="AY35" s="20">
        <f t="shared" si="1"/>
        <v>105.57945069612494</v>
      </c>
      <c r="AZ35" s="15"/>
      <c r="BA35" s="49">
        <f>賃金!Q56*$B$3/100</f>
        <v>5.6767282257685645</v>
      </c>
      <c r="BB35" s="15">
        <f t="shared" si="5"/>
        <v>5.5710134024603031</v>
      </c>
      <c r="BC35" s="15">
        <f t="shared" si="5"/>
        <v>5.4624893765517619</v>
      </c>
      <c r="BD35" s="15">
        <f t="shared" si="5"/>
        <v>5.3530501710555152</v>
      </c>
      <c r="BE35" s="15">
        <f t="shared" si="5"/>
        <v>5.2444332138449674</v>
      </c>
      <c r="BF35" s="15">
        <f t="shared" si="5"/>
        <v>5.070273950359045</v>
      </c>
      <c r="BG35" s="15">
        <f t="shared" si="5"/>
        <v>4.9690660055180293</v>
      </c>
      <c r="BH35" s="15">
        <f t="shared" si="5"/>
        <v>4.8725364771481008</v>
      </c>
      <c r="BI35" s="15">
        <f t="shared" si="5"/>
        <v>4.7814325222848666</v>
      </c>
      <c r="BJ35" s="15">
        <f t="shared" si="5"/>
        <v>4.6961721695669691</v>
      </c>
      <c r="BK35" s="15">
        <f t="shared" si="5"/>
        <v>4.7186538535138718</v>
      </c>
      <c r="BL35" s="15">
        <f t="shared" si="5"/>
        <v>4.6432154596687996</v>
      </c>
      <c r="BM35" s="15">
        <f t="shared" si="5"/>
        <v>4.5726560832771774</v>
      </c>
      <c r="BN35" s="15">
        <f t="shared" si="11"/>
        <v>4.5057005101001044</v>
      </c>
      <c r="BO35" s="15">
        <f t="shared" si="11"/>
        <v>4.4405586825121794</v>
      </c>
      <c r="BP35" s="15">
        <f t="shared" si="11"/>
        <v>4.6449278258879101</v>
      </c>
      <c r="BQ35" s="15">
        <f t="shared" si="11"/>
        <v>4.5715389480341138</v>
      </c>
      <c r="BR35" s="15">
        <f t="shared" si="11"/>
        <v>4.4907154540920677</v>
      </c>
      <c r="BS35" s="15">
        <f t="shared" si="11"/>
        <v>4.3979913695421056</v>
      </c>
      <c r="BT35" s="15">
        <f t="shared" si="11"/>
        <v>4.2881646284345916</v>
      </c>
      <c r="BU35" s="15">
        <f t="shared" si="11"/>
        <v>4.3655879571583522</v>
      </c>
      <c r="BV35" s="15">
        <f t="shared" si="11"/>
        <v>4.1945767557394742</v>
      </c>
      <c r="BW35" s="15">
        <f t="shared" si="11"/>
        <v>3.9841628365745838</v>
      </c>
      <c r="BX35" s="15">
        <f t="shared" si="11"/>
        <v>3.7253892959396877</v>
      </c>
      <c r="BY35" s="15"/>
      <c r="BZ35" s="15"/>
      <c r="CA35" s="15"/>
      <c r="CB35" s="15"/>
      <c r="CC35" s="15"/>
      <c r="CD35" s="15"/>
      <c r="CE35" s="15"/>
      <c r="CF35" s="15"/>
      <c r="CG35" s="15"/>
      <c r="CH35" s="15"/>
      <c r="CI35" s="15"/>
      <c r="CJ35" s="15"/>
      <c r="CK35" s="15"/>
      <c r="CL35" s="15"/>
      <c r="CM35" s="15"/>
      <c r="CN35" s="15"/>
      <c r="CO35" s="15"/>
      <c r="CP35" s="15"/>
      <c r="CQ35" s="15"/>
      <c r="CR35" s="15"/>
      <c r="CS35" s="15"/>
      <c r="CT35" s="20">
        <f t="shared" si="6"/>
        <v>107.56430694926458</v>
      </c>
      <c r="CU35" s="15"/>
      <c r="CV35" s="49">
        <f>賃金!R56*$B$3/100</f>
        <v>9.1211533510284877</v>
      </c>
      <c r="CW35" s="15">
        <f t="shared" si="7"/>
        <v>8.8214582472470084</v>
      </c>
      <c r="CX35" s="15">
        <f t="shared" si="7"/>
        <v>8.5208092545969105</v>
      </c>
      <c r="CY35" s="15">
        <f t="shared" si="7"/>
        <v>8.2247204412648607</v>
      </c>
      <c r="CZ35" s="15">
        <f t="shared" si="7"/>
        <v>7.9381297755539801</v>
      </c>
      <c r="DA35" s="15">
        <f t="shared" si="7"/>
        <v>7.5639552570178186</v>
      </c>
      <c r="DB35" s="15">
        <f t="shared" si="7"/>
        <v>7.3115800562194462</v>
      </c>
      <c r="DC35" s="15">
        <f t="shared" si="7"/>
        <v>7.0784612198235344</v>
      </c>
      <c r="DD35" s="15">
        <f t="shared" si="7"/>
        <v>6.8658740615240363</v>
      </c>
      <c r="DE35" s="15">
        <f t="shared" si="7"/>
        <v>6.6738636853340756</v>
      </c>
      <c r="DF35" s="15">
        <f t="shared" si="7"/>
        <v>6.7193139396373995</v>
      </c>
      <c r="DG35" s="15">
        <f t="shared" si="7"/>
        <v>6.5577637366558914</v>
      </c>
      <c r="DH35" s="15">
        <f t="shared" si="7"/>
        <v>6.4086239340218363</v>
      </c>
      <c r="DI35" s="15">
        <f t="shared" si="12"/>
        <v>6.2654872816966876</v>
      </c>
      <c r="DJ35" s="15">
        <f t="shared" si="12"/>
        <v>6.1199910957388104</v>
      </c>
      <c r="DK35" s="15">
        <f t="shared" si="12"/>
        <v>6.3296621073758077</v>
      </c>
      <c r="DL35" s="15">
        <f t="shared" si="12"/>
        <v>6.1345076192187831</v>
      </c>
      <c r="DM35" s="15">
        <f t="shared" si="12"/>
        <v>5.8963022667124134</v>
      </c>
      <c r="DN35" s="15">
        <f t="shared" si="12"/>
        <v>5.5964103567685832</v>
      </c>
      <c r="DO35" s="15">
        <f t="shared" si="12"/>
        <v>5.2133939149380204</v>
      </c>
      <c r="DP35" s="15">
        <f t="shared" si="12"/>
        <v>4.5269223022538885</v>
      </c>
      <c r="DQ35" s="15">
        <f t="shared" si="12"/>
        <v>3.9273593271600542</v>
      </c>
      <c r="DR35" s="15"/>
      <c r="DS35" s="15"/>
      <c r="DT35" s="15"/>
      <c r="DU35" s="15"/>
      <c r="DV35" s="15"/>
      <c r="DW35" s="15"/>
      <c r="DX35" s="15"/>
      <c r="DY35" s="15"/>
      <c r="DZ35" s="15"/>
      <c r="EA35" s="15"/>
      <c r="EB35" s="15"/>
      <c r="EC35" s="15"/>
      <c r="ED35" s="15"/>
      <c r="EE35" s="15"/>
      <c r="EF35" s="15"/>
      <c r="EN35" s="20">
        <f t="shared" si="8"/>
        <v>138.69458988075985</v>
      </c>
      <c r="EO35" s="29">
        <f t="shared" si="3"/>
        <v>13270.99798452801</v>
      </c>
      <c r="EQ35" s="13">
        <f t="shared" si="9"/>
        <v>-5616.3702649999996</v>
      </c>
      <c r="ER35" s="20">
        <f t="shared" si="4"/>
        <v>7654.6277195280109</v>
      </c>
      <c r="ES35" s="13">
        <f t="shared" si="0"/>
        <v>767.16595246299892</v>
      </c>
    </row>
    <row r="36" spans="1:149">
      <c r="A36" s="18">
        <v>2048</v>
      </c>
      <c r="C36" s="13">
        <v>45</v>
      </c>
      <c r="D36" s="49">
        <f>賃金!P57*$B$3/100</f>
        <v>5.2682108768645071</v>
      </c>
      <c r="E36" s="15">
        <f t="shared" si="14"/>
        <v>5.1617689898874746</v>
      </c>
      <c r="F36" s="15">
        <f t="shared" si="14"/>
        <v>5.084228265213639</v>
      </c>
      <c r="G36" s="15">
        <f t="shared" si="14"/>
        <v>5.0028931118898878</v>
      </c>
      <c r="H36" s="15">
        <f t="shared" si="14"/>
        <v>4.918810603220436</v>
      </c>
      <c r="I36" s="15">
        <f t="shared" si="14"/>
        <v>4.8329386169002131</v>
      </c>
      <c r="J36" s="15">
        <f t="shared" si="14"/>
        <v>4.6834125507067315</v>
      </c>
      <c r="K36" s="15">
        <f t="shared" si="14"/>
        <v>4.5976037047241398</v>
      </c>
      <c r="L36" s="15">
        <f t="shared" si="13"/>
        <v>4.5122891056357979</v>
      </c>
      <c r="M36" s="15">
        <f t="shared" si="13"/>
        <v>4.4280144250456042</v>
      </c>
      <c r="N36" s="15">
        <f t="shared" si="13"/>
        <v>4.3452135782530936</v>
      </c>
      <c r="O36" s="15">
        <f t="shared" si="13"/>
        <v>4.2624055718904232</v>
      </c>
      <c r="P36" s="15">
        <f t="shared" si="13"/>
        <v>4.1834167009801009</v>
      </c>
      <c r="Q36" s="15">
        <f t="shared" si="13"/>
        <v>4.1064845250352002</v>
      </c>
      <c r="R36" s="15">
        <f t="shared" si="13"/>
        <v>4.031548480551856</v>
      </c>
      <c r="S36" s="15">
        <f t="shared" si="13"/>
        <v>3.9584125652969919</v>
      </c>
      <c r="T36" s="15">
        <f t="shared" si="13"/>
        <v>4.1266476401024628</v>
      </c>
      <c r="U36" s="15">
        <f t="shared" si="10"/>
        <v>4.0515952411261464</v>
      </c>
      <c r="V36" s="15">
        <f t="shared" si="10"/>
        <v>3.9769166021219395</v>
      </c>
      <c r="W36" s="15">
        <f t="shared" si="10"/>
        <v>3.9017780397580206</v>
      </c>
      <c r="X36" s="15">
        <f t="shared" si="10"/>
        <v>3.8251768778358377</v>
      </c>
      <c r="Y36" s="15">
        <f t="shared" si="10"/>
        <v>4.1192231307511946</v>
      </c>
      <c r="Z36" s="15">
        <f t="shared" si="10"/>
        <v>4.0276930598885174</v>
      </c>
      <c r="AA36" s="15">
        <f t="shared" si="10"/>
        <v>3.930076448877025</v>
      </c>
      <c r="AB36" s="15">
        <f t="shared" si="10"/>
        <v>3.824471961173133</v>
      </c>
      <c r="AC36" s="15">
        <f t="shared" si="10"/>
        <v>3.708764722152424</v>
      </c>
      <c r="AD36" s="15">
        <f t="shared" si="10"/>
        <v>3.1394351669941063</v>
      </c>
      <c r="AE36" s="15"/>
      <c r="AF36" s="15"/>
      <c r="AG36" s="15"/>
      <c r="AH36" s="15"/>
      <c r="AI36" s="15"/>
      <c r="AJ36" s="15"/>
      <c r="AK36" s="15"/>
      <c r="AL36" s="15"/>
      <c r="AM36" s="15"/>
      <c r="AN36" s="15"/>
      <c r="AO36" s="15"/>
      <c r="AP36" s="15"/>
      <c r="AQ36" s="15"/>
      <c r="AR36" s="15"/>
      <c r="AS36" s="15"/>
      <c r="AT36" s="15"/>
      <c r="AU36" s="15"/>
      <c r="AV36" s="15"/>
      <c r="AW36" s="15"/>
      <c r="AX36" s="15"/>
      <c r="AY36" s="20">
        <f t="shared" si="1"/>
        <v>110.74121968601243</v>
      </c>
      <c r="AZ36" s="15"/>
      <c r="BA36" s="49">
        <f>賃金!Q57*$B$3/100</f>
        <v>5.770801257404786</v>
      </c>
      <c r="BB36" s="15">
        <f t="shared" si="5"/>
        <v>5.6767282257685645</v>
      </c>
      <c r="BC36" s="15">
        <f t="shared" si="5"/>
        <v>5.5710134024603031</v>
      </c>
      <c r="BD36" s="15">
        <f t="shared" si="5"/>
        <v>5.4624893765517619</v>
      </c>
      <c r="BE36" s="15">
        <f t="shared" si="5"/>
        <v>5.3530501710555152</v>
      </c>
      <c r="BF36" s="15">
        <f t="shared" si="5"/>
        <v>5.2444332138449674</v>
      </c>
      <c r="BG36" s="15">
        <f t="shared" si="5"/>
        <v>5.070273950359045</v>
      </c>
      <c r="BH36" s="15">
        <f t="shared" si="5"/>
        <v>4.9690660055180293</v>
      </c>
      <c r="BI36" s="15">
        <f t="shared" si="5"/>
        <v>4.8725364771481008</v>
      </c>
      <c r="BJ36" s="15">
        <f t="shared" si="5"/>
        <v>4.7814325222848666</v>
      </c>
      <c r="BK36" s="15">
        <f t="shared" si="5"/>
        <v>4.6961721695669691</v>
      </c>
      <c r="BL36" s="15">
        <f t="shared" si="5"/>
        <v>4.7186538535138718</v>
      </c>
      <c r="BM36" s="15">
        <f t="shared" si="5"/>
        <v>4.6432154596687996</v>
      </c>
      <c r="BN36" s="15">
        <f t="shared" si="11"/>
        <v>4.5726560832771774</v>
      </c>
      <c r="BO36" s="15">
        <f t="shared" si="11"/>
        <v>4.5057005101001044</v>
      </c>
      <c r="BP36" s="15">
        <f t="shared" si="11"/>
        <v>4.4405586825121794</v>
      </c>
      <c r="BQ36" s="15">
        <f t="shared" si="11"/>
        <v>4.6449278258879101</v>
      </c>
      <c r="BR36" s="15">
        <f t="shared" si="11"/>
        <v>4.5715389480341138</v>
      </c>
      <c r="BS36" s="15">
        <f t="shared" si="11"/>
        <v>4.4907154540920677</v>
      </c>
      <c r="BT36" s="15">
        <f t="shared" si="11"/>
        <v>4.3979913695421056</v>
      </c>
      <c r="BU36" s="15">
        <f t="shared" si="11"/>
        <v>4.2881646284345916</v>
      </c>
      <c r="BV36" s="15">
        <f t="shared" si="11"/>
        <v>4.3655879571583522</v>
      </c>
      <c r="BW36" s="15">
        <f t="shared" si="11"/>
        <v>4.1945767557394742</v>
      </c>
      <c r="BX36" s="15">
        <f t="shared" si="11"/>
        <v>3.9841628365745838</v>
      </c>
      <c r="BY36" s="15">
        <f t="shared" si="11"/>
        <v>3.7253892959396877</v>
      </c>
      <c r="BZ36" s="15"/>
      <c r="CA36" s="15"/>
      <c r="CB36" s="15"/>
      <c r="CC36" s="15"/>
      <c r="CD36" s="15"/>
      <c r="CE36" s="15"/>
      <c r="CF36" s="15"/>
      <c r="CG36" s="15"/>
      <c r="CH36" s="15"/>
      <c r="CI36" s="15"/>
      <c r="CJ36" s="15"/>
      <c r="CK36" s="15"/>
      <c r="CL36" s="15"/>
      <c r="CM36" s="15"/>
      <c r="CN36" s="15"/>
      <c r="CO36" s="15"/>
      <c r="CP36" s="15"/>
      <c r="CQ36" s="15"/>
      <c r="CR36" s="15"/>
      <c r="CS36" s="15"/>
      <c r="CT36" s="20">
        <f t="shared" si="6"/>
        <v>113.24103517503315</v>
      </c>
      <c r="CU36" s="15"/>
      <c r="CV36" s="49">
        <f>賃金!R57*$B$3/100</f>
        <v>9.626068919929553</v>
      </c>
      <c r="CW36" s="15">
        <f t="shared" si="7"/>
        <v>9.1211533510284877</v>
      </c>
      <c r="CX36" s="15">
        <f t="shared" si="7"/>
        <v>8.8214582472470084</v>
      </c>
      <c r="CY36" s="15">
        <f t="shared" si="7"/>
        <v>8.5208092545969105</v>
      </c>
      <c r="CZ36" s="15">
        <f t="shared" si="7"/>
        <v>8.2247204412648607</v>
      </c>
      <c r="DA36" s="15">
        <f t="shared" si="7"/>
        <v>7.9381297755539801</v>
      </c>
      <c r="DB36" s="15">
        <f t="shared" si="7"/>
        <v>7.5639552570178186</v>
      </c>
      <c r="DC36" s="15">
        <f t="shared" si="7"/>
        <v>7.3115800562194462</v>
      </c>
      <c r="DD36" s="15">
        <f t="shared" si="7"/>
        <v>7.0784612198235344</v>
      </c>
      <c r="DE36" s="15">
        <f t="shared" si="7"/>
        <v>6.8658740615240363</v>
      </c>
      <c r="DF36" s="15">
        <f t="shared" si="7"/>
        <v>6.6738636853340756</v>
      </c>
      <c r="DG36" s="15">
        <f t="shared" si="7"/>
        <v>6.7193139396373995</v>
      </c>
      <c r="DH36" s="15">
        <f t="shared" si="7"/>
        <v>6.5577637366558914</v>
      </c>
      <c r="DI36" s="15">
        <f t="shared" si="12"/>
        <v>6.4086239340218363</v>
      </c>
      <c r="DJ36" s="15">
        <f t="shared" si="12"/>
        <v>6.2654872816966876</v>
      </c>
      <c r="DK36" s="15">
        <f t="shared" si="12"/>
        <v>6.1199910957388104</v>
      </c>
      <c r="DL36" s="15">
        <f t="shared" si="12"/>
        <v>6.3296621073758077</v>
      </c>
      <c r="DM36" s="15">
        <f t="shared" si="12"/>
        <v>6.1345076192187831</v>
      </c>
      <c r="DN36" s="15">
        <f t="shared" si="12"/>
        <v>5.8963022667124134</v>
      </c>
      <c r="DO36" s="15">
        <f t="shared" si="12"/>
        <v>5.5964103567685832</v>
      </c>
      <c r="DP36" s="15">
        <f t="shared" si="12"/>
        <v>5.2133939149380204</v>
      </c>
      <c r="DQ36" s="15">
        <f t="shared" si="12"/>
        <v>4.5269223022538885</v>
      </c>
      <c r="DR36" s="15">
        <f t="shared" si="12"/>
        <v>3.9273593271600542</v>
      </c>
      <c r="DS36" s="15"/>
      <c r="DT36" s="15"/>
      <c r="DU36" s="15"/>
      <c r="DV36" s="15"/>
      <c r="DW36" s="15"/>
      <c r="DX36" s="15"/>
      <c r="DY36" s="15"/>
      <c r="DZ36" s="15"/>
      <c r="EA36" s="15"/>
      <c r="EB36" s="15"/>
      <c r="EC36" s="15"/>
      <c r="ED36" s="15"/>
      <c r="EE36" s="15"/>
      <c r="EF36" s="15"/>
      <c r="EN36" s="20">
        <f t="shared" si="8"/>
        <v>147.81574323178833</v>
      </c>
      <c r="EO36" s="29">
        <f t="shared" si="3"/>
        <v>14062.758799415398</v>
      </c>
      <c r="EQ36" s="13">
        <f t="shared" si="9"/>
        <v>-5616.3702649999996</v>
      </c>
      <c r="ER36" s="20">
        <f t="shared" si="4"/>
        <v>8446.3885344153987</v>
      </c>
      <c r="ES36" s="13">
        <f t="shared" si="0"/>
        <v>774.83974219129425</v>
      </c>
    </row>
    <row r="37" spans="1:149">
      <c r="A37" s="18">
        <v>2049</v>
      </c>
      <c r="C37" s="13">
        <v>46</v>
      </c>
      <c r="D37" s="49">
        <f>賃金!P58*$B$3/100</f>
        <v>5.3351184109991072</v>
      </c>
      <c r="E37" s="15">
        <f t="shared" si="14"/>
        <v>5.2682108768645071</v>
      </c>
      <c r="F37" s="15">
        <f t="shared" si="14"/>
        <v>5.1617689898874746</v>
      </c>
      <c r="G37" s="15">
        <f t="shared" si="14"/>
        <v>5.084228265213639</v>
      </c>
      <c r="H37" s="15">
        <f t="shared" si="14"/>
        <v>5.0028931118898878</v>
      </c>
      <c r="I37" s="15">
        <f t="shared" si="14"/>
        <v>4.918810603220436</v>
      </c>
      <c r="J37" s="15">
        <f t="shared" si="14"/>
        <v>4.8329386169002131</v>
      </c>
      <c r="K37" s="15">
        <f t="shared" si="14"/>
        <v>4.6834125507067315</v>
      </c>
      <c r="L37" s="15">
        <f t="shared" si="13"/>
        <v>4.5976037047241398</v>
      </c>
      <c r="M37" s="15">
        <f t="shared" si="13"/>
        <v>4.5122891056357979</v>
      </c>
      <c r="N37" s="15">
        <f t="shared" si="13"/>
        <v>4.4280144250456042</v>
      </c>
      <c r="O37" s="15">
        <f t="shared" si="13"/>
        <v>4.3452135782530936</v>
      </c>
      <c r="P37" s="15">
        <f t="shared" si="13"/>
        <v>4.2624055718904232</v>
      </c>
      <c r="Q37" s="15">
        <f t="shared" si="13"/>
        <v>4.1834167009801009</v>
      </c>
      <c r="R37" s="15">
        <f t="shared" si="13"/>
        <v>4.1064845250352002</v>
      </c>
      <c r="S37" s="15">
        <f t="shared" si="13"/>
        <v>4.031548480551856</v>
      </c>
      <c r="T37" s="15">
        <f t="shared" si="13"/>
        <v>3.9584125652969919</v>
      </c>
      <c r="U37" s="15">
        <f t="shared" si="10"/>
        <v>4.1266476401024628</v>
      </c>
      <c r="V37" s="15">
        <f t="shared" si="10"/>
        <v>4.0515952411261464</v>
      </c>
      <c r="W37" s="15">
        <f t="shared" si="10"/>
        <v>3.9769166021219395</v>
      </c>
      <c r="X37" s="15">
        <f t="shared" si="10"/>
        <v>3.9017780397580206</v>
      </c>
      <c r="Y37" s="15">
        <f t="shared" si="10"/>
        <v>3.8251768778358377</v>
      </c>
      <c r="Z37" s="15">
        <f t="shared" si="10"/>
        <v>4.1192231307511946</v>
      </c>
      <c r="AA37" s="15">
        <f t="shared" si="10"/>
        <v>4.0276930598885174</v>
      </c>
      <c r="AB37" s="15">
        <f t="shared" si="10"/>
        <v>3.930076448877025</v>
      </c>
      <c r="AC37" s="15">
        <f t="shared" si="10"/>
        <v>3.824471961173133</v>
      </c>
      <c r="AD37" s="15">
        <f t="shared" si="10"/>
        <v>3.708764722152424</v>
      </c>
      <c r="AE37" s="15">
        <f t="shared" si="10"/>
        <v>3.1394351669941063</v>
      </c>
      <c r="AF37" s="15"/>
      <c r="AG37" s="15"/>
      <c r="AH37" s="15"/>
      <c r="AI37" s="15"/>
      <c r="AJ37" s="15"/>
      <c r="AK37" s="15"/>
      <c r="AL37" s="15"/>
      <c r="AM37" s="15"/>
      <c r="AN37" s="15"/>
      <c r="AO37" s="15"/>
      <c r="AP37" s="15"/>
      <c r="AQ37" s="15"/>
      <c r="AR37" s="15"/>
      <c r="AS37" s="15"/>
      <c r="AT37" s="15"/>
      <c r="AU37" s="15"/>
      <c r="AV37" s="15"/>
      <c r="AW37" s="15"/>
      <c r="AX37" s="15"/>
      <c r="AY37" s="20">
        <f t="shared" si="1"/>
        <v>116.00943056287694</v>
      </c>
      <c r="AZ37" s="15"/>
      <c r="BA37" s="49">
        <f>賃金!Q58*$B$3/100</f>
        <v>5.864655292602146</v>
      </c>
      <c r="BB37" s="15">
        <f t="shared" si="5"/>
        <v>5.770801257404786</v>
      </c>
      <c r="BC37" s="15">
        <f t="shared" si="5"/>
        <v>5.6767282257685645</v>
      </c>
      <c r="BD37" s="15">
        <f t="shared" si="5"/>
        <v>5.5710134024603031</v>
      </c>
      <c r="BE37" s="15">
        <f t="shared" si="5"/>
        <v>5.4624893765517619</v>
      </c>
      <c r="BF37" s="15">
        <f t="shared" si="5"/>
        <v>5.3530501710555152</v>
      </c>
      <c r="BG37" s="15">
        <f t="shared" si="5"/>
        <v>5.2444332138449674</v>
      </c>
      <c r="BH37" s="15">
        <f t="shared" si="5"/>
        <v>5.070273950359045</v>
      </c>
      <c r="BI37" s="15">
        <f t="shared" si="5"/>
        <v>4.9690660055180293</v>
      </c>
      <c r="BJ37" s="15">
        <f t="shared" si="5"/>
        <v>4.8725364771481008</v>
      </c>
      <c r="BK37" s="15">
        <f t="shared" si="5"/>
        <v>4.7814325222848666</v>
      </c>
      <c r="BL37" s="15">
        <f t="shared" si="5"/>
        <v>4.6961721695669691</v>
      </c>
      <c r="BM37" s="15">
        <f t="shared" si="5"/>
        <v>4.7186538535138718</v>
      </c>
      <c r="BN37" s="15">
        <f t="shared" si="11"/>
        <v>4.6432154596687996</v>
      </c>
      <c r="BO37" s="15">
        <f t="shared" si="11"/>
        <v>4.5726560832771774</v>
      </c>
      <c r="BP37" s="15">
        <f t="shared" si="11"/>
        <v>4.5057005101001044</v>
      </c>
      <c r="BQ37" s="15">
        <f t="shared" si="11"/>
        <v>4.4405586825121794</v>
      </c>
      <c r="BR37" s="15">
        <f t="shared" si="11"/>
        <v>4.6449278258879101</v>
      </c>
      <c r="BS37" s="15">
        <f t="shared" si="11"/>
        <v>4.5715389480341138</v>
      </c>
      <c r="BT37" s="15">
        <f t="shared" si="11"/>
        <v>4.4907154540920677</v>
      </c>
      <c r="BU37" s="15">
        <f t="shared" si="11"/>
        <v>4.3979913695421056</v>
      </c>
      <c r="BV37" s="15">
        <f t="shared" si="11"/>
        <v>4.2881646284345916</v>
      </c>
      <c r="BW37" s="15">
        <f t="shared" si="11"/>
        <v>4.3655879571583522</v>
      </c>
      <c r="BX37" s="15">
        <f t="shared" si="11"/>
        <v>4.1945767557394742</v>
      </c>
      <c r="BY37" s="15">
        <f t="shared" si="11"/>
        <v>3.9841628365745838</v>
      </c>
      <c r="BZ37" s="15">
        <f t="shared" si="11"/>
        <v>3.7253892959396877</v>
      </c>
      <c r="CA37" s="15"/>
      <c r="CB37" s="15"/>
      <c r="CC37" s="15"/>
      <c r="CD37" s="15"/>
      <c r="CE37" s="15"/>
      <c r="CF37" s="15"/>
      <c r="CG37" s="15"/>
      <c r="CH37" s="15"/>
      <c r="CI37" s="15"/>
      <c r="CJ37" s="15"/>
      <c r="CK37" s="15"/>
      <c r="CL37" s="15"/>
      <c r="CM37" s="15"/>
      <c r="CN37" s="15"/>
      <c r="CO37" s="15"/>
      <c r="CP37" s="15"/>
      <c r="CQ37" s="15"/>
      <c r="CR37" s="15"/>
      <c r="CS37" s="15"/>
      <c r="CT37" s="20">
        <f t="shared" si="6"/>
        <v>119.01183643243793</v>
      </c>
      <c r="CU37" s="15"/>
      <c r="CV37" s="49">
        <f>賃金!R58*$B$3/100</f>
        <v>9.9119808924601127</v>
      </c>
      <c r="CW37" s="15">
        <f t="shared" si="7"/>
        <v>9.626068919929553</v>
      </c>
      <c r="CX37" s="15">
        <f t="shared" si="7"/>
        <v>9.1211533510284877</v>
      </c>
      <c r="CY37" s="15">
        <f t="shared" si="7"/>
        <v>8.8214582472470084</v>
      </c>
      <c r="CZ37" s="15">
        <f t="shared" si="7"/>
        <v>8.5208092545969105</v>
      </c>
      <c r="DA37" s="15">
        <f t="shared" si="7"/>
        <v>8.2247204412648607</v>
      </c>
      <c r="DB37" s="15">
        <f t="shared" si="7"/>
        <v>7.9381297755539801</v>
      </c>
      <c r="DC37" s="15">
        <f t="shared" si="7"/>
        <v>7.5639552570178186</v>
      </c>
      <c r="DD37" s="15">
        <f t="shared" si="7"/>
        <v>7.3115800562194462</v>
      </c>
      <c r="DE37" s="15">
        <f t="shared" si="7"/>
        <v>7.0784612198235344</v>
      </c>
      <c r="DF37" s="15">
        <f t="shared" si="7"/>
        <v>6.8658740615240363</v>
      </c>
      <c r="DG37" s="15">
        <f t="shared" si="7"/>
        <v>6.6738636853340756</v>
      </c>
      <c r="DH37" s="15">
        <f t="shared" si="7"/>
        <v>6.7193139396373995</v>
      </c>
      <c r="DI37" s="15">
        <f t="shared" si="12"/>
        <v>6.5577637366558914</v>
      </c>
      <c r="DJ37" s="15">
        <f t="shared" si="12"/>
        <v>6.4086239340218363</v>
      </c>
      <c r="DK37" s="15">
        <f t="shared" si="12"/>
        <v>6.2654872816966876</v>
      </c>
      <c r="DL37" s="15">
        <f t="shared" si="12"/>
        <v>6.1199910957388104</v>
      </c>
      <c r="DM37" s="15">
        <f t="shared" si="12"/>
        <v>6.3296621073758077</v>
      </c>
      <c r="DN37" s="15">
        <f t="shared" si="12"/>
        <v>6.1345076192187831</v>
      </c>
      <c r="DO37" s="15">
        <f t="shared" si="12"/>
        <v>5.8963022667124134</v>
      </c>
      <c r="DP37" s="15">
        <f t="shared" si="12"/>
        <v>5.5964103567685832</v>
      </c>
      <c r="DQ37" s="15">
        <f t="shared" si="12"/>
        <v>5.2133939149380204</v>
      </c>
      <c r="DR37" s="15">
        <f t="shared" si="12"/>
        <v>4.5269223022538885</v>
      </c>
      <c r="DS37" s="15">
        <f t="shared" si="12"/>
        <v>3.9273593271600542</v>
      </c>
      <c r="DT37" s="15"/>
      <c r="DU37" s="15"/>
      <c r="DV37" s="15"/>
      <c r="DW37" s="15"/>
      <c r="DX37" s="15"/>
      <c r="DY37" s="15"/>
      <c r="DZ37" s="15"/>
      <c r="EA37" s="15"/>
      <c r="EB37" s="15"/>
      <c r="EC37" s="15"/>
      <c r="ED37" s="15"/>
      <c r="EE37" s="15"/>
      <c r="EF37" s="15"/>
      <c r="EN37" s="20">
        <f t="shared" si="8"/>
        <v>157.4418121517179</v>
      </c>
      <c r="EO37" s="29">
        <f t="shared" si="3"/>
        <v>14889.764801406836</v>
      </c>
      <c r="EQ37" s="13">
        <f t="shared" si="9"/>
        <v>-5616.3702649999996</v>
      </c>
      <c r="ER37" s="20">
        <f t="shared" si="4"/>
        <v>9273.3945364068368</v>
      </c>
      <c r="ES37" s="13">
        <f t="shared" si="0"/>
        <v>778.6730724199341</v>
      </c>
    </row>
    <row r="38" spans="1:149">
      <c r="A38" s="18">
        <v>2050</v>
      </c>
      <c r="C38" s="13">
        <v>47</v>
      </c>
      <c r="D38" s="49">
        <f>賃金!P59*$B$3/100</f>
        <v>5.3945552689561609</v>
      </c>
      <c r="E38" s="15">
        <f t="shared" si="14"/>
        <v>5.3351184109991072</v>
      </c>
      <c r="F38" s="15">
        <f t="shared" si="14"/>
        <v>5.2682108768645071</v>
      </c>
      <c r="G38" s="15">
        <f t="shared" si="14"/>
        <v>5.1617689898874746</v>
      </c>
      <c r="H38" s="15">
        <f t="shared" si="14"/>
        <v>5.084228265213639</v>
      </c>
      <c r="I38" s="15">
        <f t="shared" si="14"/>
        <v>5.0028931118898878</v>
      </c>
      <c r="J38" s="15">
        <f t="shared" si="14"/>
        <v>4.918810603220436</v>
      </c>
      <c r="K38" s="15">
        <f t="shared" si="14"/>
        <v>4.8329386169002131</v>
      </c>
      <c r="L38" s="15">
        <f t="shared" si="13"/>
        <v>4.6834125507067315</v>
      </c>
      <c r="M38" s="15">
        <f t="shared" si="13"/>
        <v>4.5976037047241398</v>
      </c>
      <c r="N38" s="15">
        <f t="shared" si="13"/>
        <v>4.5122891056357979</v>
      </c>
      <c r="O38" s="15">
        <f t="shared" si="13"/>
        <v>4.4280144250456042</v>
      </c>
      <c r="P38" s="15">
        <f t="shared" si="13"/>
        <v>4.3452135782530936</v>
      </c>
      <c r="Q38" s="15">
        <f t="shared" si="13"/>
        <v>4.2624055718904232</v>
      </c>
      <c r="R38" s="15">
        <f t="shared" si="13"/>
        <v>4.1834167009801009</v>
      </c>
      <c r="S38" s="15">
        <f t="shared" si="13"/>
        <v>4.1064845250352002</v>
      </c>
      <c r="T38" s="15">
        <f t="shared" si="13"/>
        <v>4.031548480551856</v>
      </c>
      <c r="U38" s="15">
        <f t="shared" si="10"/>
        <v>3.9584125652969919</v>
      </c>
      <c r="V38" s="15">
        <f t="shared" si="10"/>
        <v>4.1266476401024628</v>
      </c>
      <c r="W38" s="15">
        <f t="shared" si="10"/>
        <v>4.0515952411261464</v>
      </c>
      <c r="X38" s="15">
        <f t="shared" si="10"/>
        <v>3.9769166021219395</v>
      </c>
      <c r="Y38" s="15">
        <f t="shared" si="10"/>
        <v>3.9017780397580206</v>
      </c>
      <c r="Z38" s="15">
        <f t="shared" si="10"/>
        <v>3.8251768778358377</v>
      </c>
      <c r="AA38" s="15">
        <f t="shared" si="10"/>
        <v>4.1192231307511946</v>
      </c>
      <c r="AB38" s="15">
        <f t="shared" si="10"/>
        <v>4.0276930598885174</v>
      </c>
      <c r="AC38" s="15">
        <f t="shared" si="10"/>
        <v>3.930076448877025</v>
      </c>
      <c r="AD38" s="15">
        <f t="shared" si="10"/>
        <v>3.824471961173133</v>
      </c>
      <c r="AE38" s="15">
        <f t="shared" si="10"/>
        <v>3.708764722152424</v>
      </c>
      <c r="AF38" s="15">
        <f t="shared" si="10"/>
        <v>3.1394351669941063</v>
      </c>
      <c r="AG38" s="15"/>
      <c r="AH38" s="15"/>
      <c r="AI38" s="15"/>
      <c r="AJ38" s="15"/>
      <c r="AK38" s="15"/>
      <c r="AL38" s="15"/>
      <c r="AM38" s="15"/>
      <c r="AN38" s="15"/>
      <c r="AO38" s="15"/>
      <c r="AP38" s="15"/>
      <c r="AQ38" s="15"/>
      <c r="AR38" s="15"/>
      <c r="AS38" s="15"/>
      <c r="AT38" s="15"/>
      <c r="AU38" s="15"/>
      <c r="AV38" s="15"/>
      <c r="AW38" s="15"/>
      <c r="AX38" s="15"/>
      <c r="AY38" s="20">
        <f t="shared" si="1"/>
        <v>121.34454897387604</v>
      </c>
      <c r="AZ38" s="15"/>
      <c r="BA38" s="49">
        <f>賃金!Q59*$B$3/100</f>
        <v>5.9494430788246122</v>
      </c>
      <c r="BB38" s="15">
        <f t="shared" si="5"/>
        <v>5.864655292602146</v>
      </c>
      <c r="BC38" s="15">
        <f t="shared" si="5"/>
        <v>5.770801257404786</v>
      </c>
      <c r="BD38" s="15">
        <f t="shared" si="5"/>
        <v>5.6767282257685645</v>
      </c>
      <c r="BE38" s="15">
        <f t="shared" si="5"/>
        <v>5.5710134024603031</v>
      </c>
      <c r="BF38" s="15">
        <f t="shared" si="5"/>
        <v>5.4624893765517619</v>
      </c>
      <c r="BG38" s="15">
        <f t="shared" si="5"/>
        <v>5.3530501710555152</v>
      </c>
      <c r="BH38" s="15">
        <f t="shared" si="5"/>
        <v>5.2444332138449674</v>
      </c>
      <c r="BI38" s="15">
        <f t="shared" ref="BH38:BR56" si="15">BH37</f>
        <v>5.070273950359045</v>
      </c>
      <c r="BJ38" s="15">
        <f t="shared" si="15"/>
        <v>4.9690660055180293</v>
      </c>
      <c r="BK38" s="15">
        <f t="shared" si="15"/>
        <v>4.8725364771481008</v>
      </c>
      <c r="BL38" s="15">
        <f t="shared" si="15"/>
        <v>4.7814325222848666</v>
      </c>
      <c r="BM38" s="15">
        <f t="shared" si="15"/>
        <v>4.6961721695669691</v>
      </c>
      <c r="BN38" s="15">
        <f t="shared" si="11"/>
        <v>4.7186538535138718</v>
      </c>
      <c r="BO38" s="15">
        <f t="shared" si="11"/>
        <v>4.6432154596687996</v>
      </c>
      <c r="BP38" s="15">
        <f t="shared" si="11"/>
        <v>4.5726560832771774</v>
      </c>
      <c r="BQ38" s="15">
        <f t="shared" si="11"/>
        <v>4.5057005101001044</v>
      </c>
      <c r="BR38" s="15">
        <f t="shared" si="11"/>
        <v>4.4405586825121794</v>
      </c>
      <c r="BS38" s="15">
        <f t="shared" si="11"/>
        <v>4.6449278258879101</v>
      </c>
      <c r="BT38" s="15">
        <f t="shared" si="11"/>
        <v>4.5715389480341138</v>
      </c>
      <c r="BU38" s="15">
        <f t="shared" si="11"/>
        <v>4.4907154540920677</v>
      </c>
      <c r="BV38" s="15">
        <f t="shared" si="11"/>
        <v>4.3979913695421056</v>
      </c>
      <c r="BW38" s="15">
        <f t="shared" si="11"/>
        <v>4.2881646284345916</v>
      </c>
      <c r="BX38" s="15">
        <f t="shared" si="11"/>
        <v>4.3655879571583522</v>
      </c>
      <c r="BY38" s="15">
        <f t="shared" si="11"/>
        <v>4.1945767557394742</v>
      </c>
      <c r="BZ38" s="15">
        <f t="shared" si="11"/>
        <v>3.9841628365745838</v>
      </c>
      <c r="CA38" s="15">
        <f t="shared" si="11"/>
        <v>3.7253892959396877</v>
      </c>
      <c r="CB38" s="15"/>
      <c r="CC38" s="15"/>
      <c r="CD38" s="15"/>
      <c r="CE38" s="15"/>
      <c r="CF38" s="15"/>
      <c r="CG38" s="15"/>
      <c r="CH38" s="15"/>
      <c r="CI38" s="15"/>
      <c r="CJ38" s="15"/>
      <c r="CK38" s="15"/>
      <c r="CL38" s="15"/>
      <c r="CM38" s="15"/>
      <c r="CN38" s="15"/>
      <c r="CO38" s="15"/>
      <c r="CP38" s="15"/>
      <c r="CQ38" s="15"/>
      <c r="CR38" s="15"/>
      <c r="CS38" s="15"/>
      <c r="CT38" s="20">
        <f t="shared" si="6"/>
        <v>124.87649172504008</v>
      </c>
      <c r="CU38" s="15"/>
      <c r="CV38" s="49">
        <f>賃金!R59*$B$3/100</f>
        <v>10.17783942701076</v>
      </c>
      <c r="CW38" s="15">
        <f t="shared" si="7"/>
        <v>9.9119808924601127</v>
      </c>
      <c r="CX38" s="15">
        <f t="shared" si="7"/>
        <v>9.626068919929553</v>
      </c>
      <c r="CY38" s="15">
        <f t="shared" si="7"/>
        <v>9.1211533510284877</v>
      </c>
      <c r="CZ38" s="15">
        <f t="shared" si="7"/>
        <v>8.8214582472470084</v>
      </c>
      <c r="DA38" s="15">
        <f t="shared" si="7"/>
        <v>8.5208092545969105</v>
      </c>
      <c r="DB38" s="15">
        <f t="shared" si="7"/>
        <v>8.2247204412648607</v>
      </c>
      <c r="DC38" s="15">
        <f t="shared" si="7"/>
        <v>7.9381297755539801</v>
      </c>
      <c r="DD38" s="15">
        <f t="shared" si="7"/>
        <v>7.5639552570178186</v>
      </c>
      <c r="DE38" s="15">
        <f t="shared" si="7"/>
        <v>7.3115800562194462</v>
      </c>
      <c r="DF38" s="15">
        <f t="shared" si="7"/>
        <v>7.0784612198235344</v>
      </c>
      <c r="DG38" s="15">
        <f t="shared" si="7"/>
        <v>6.8658740615240363</v>
      </c>
      <c r="DH38" s="15">
        <f t="shared" si="7"/>
        <v>6.6738636853340756</v>
      </c>
      <c r="DI38" s="15">
        <f t="shared" si="12"/>
        <v>6.7193139396373995</v>
      </c>
      <c r="DJ38" s="15">
        <f t="shared" si="12"/>
        <v>6.5577637366558914</v>
      </c>
      <c r="DK38" s="15">
        <f t="shared" si="12"/>
        <v>6.4086239340218363</v>
      </c>
      <c r="DL38" s="15">
        <f t="shared" si="12"/>
        <v>6.2654872816966876</v>
      </c>
      <c r="DM38" s="15">
        <f t="shared" si="12"/>
        <v>6.1199910957388104</v>
      </c>
      <c r="DN38" s="15">
        <f t="shared" si="12"/>
        <v>6.3296621073758077</v>
      </c>
      <c r="DO38" s="15">
        <f t="shared" si="12"/>
        <v>6.1345076192187831</v>
      </c>
      <c r="DP38" s="15">
        <f t="shared" si="12"/>
        <v>5.8963022667124134</v>
      </c>
      <c r="DQ38" s="15">
        <f t="shared" si="12"/>
        <v>5.5964103567685832</v>
      </c>
      <c r="DR38" s="15">
        <f t="shared" si="12"/>
        <v>5.2133939149380204</v>
      </c>
      <c r="DS38" s="15">
        <f t="shared" si="12"/>
        <v>4.5269223022538885</v>
      </c>
      <c r="DT38" s="15">
        <f t="shared" si="12"/>
        <v>3.9273593271600542</v>
      </c>
      <c r="DU38" s="15"/>
      <c r="DV38" s="15"/>
      <c r="DW38" s="15"/>
      <c r="DX38" s="15"/>
      <c r="DY38" s="15"/>
      <c r="DZ38" s="15"/>
      <c r="EA38" s="15"/>
      <c r="EB38" s="15"/>
      <c r="EC38" s="15"/>
      <c r="ED38" s="15"/>
      <c r="EE38" s="15"/>
      <c r="EF38" s="15"/>
      <c r="EN38" s="20">
        <f t="shared" si="8"/>
        <v>167.35379304417802</v>
      </c>
      <c r="EO38" s="29">
        <f t="shared" si="3"/>
        <v>15737.222605498415</v>
      </c>
      <c r="EQ38" s="13">
        <f t="shared" si="9"/>
        <v>-5616.3702649999996</v>
      </c>
      <c r="ER38" s="20">
        <f t="shared" si="4"/>
        <v>10120.852340498415</v>
      </c>
      <c r="ES38" s="13">
        <f t="shared" si="0"/>
        <v>777.87371101576332</v>
      </c>
    </row>
    <row r="39" spans="1:149">
      <c r="A39" s="18">
        <v>2051</v>
      </c>
      <c r="C39" s="13">
        <v>48</v>
      </c>
      <c r="D39" s="49">
        <f>賃金!P60*$B$3/100</f>
        <v>5.4451569486237021</v>
      </c>
      <c r="E39" s="15">
        <f t="shared" si="14"/>
        <v>5.3945552689561609</v>
      </c>
      <c r="F39" s="15">
        <f t="shared" si="14"/>
        <v>5.3351184109991072</v>
      </c>
      <c r="G39" s="15">
        <f t="shared" si="14"/>
        <v>5.2682108768645071</v>
      </c>
      <c r="H39" s="15">
        <f t="shared" si="14"/>
        <v>5.1617689898874746</v>
      </c>
      <c r="I39" s="15">
        <f t="shared" si="14"/>
        <v>5.084228265213639</v>
      </c>
      <c r="J39" s="15">
        <f t="shared" si="14"/>
        <v>5.0028931118898878</v>
      </c>
      <c r="K39" s="15">
        <f t="shared" si="14"/>
        <v>4.918810603220436</v>
      </c>
      <c r="L39" s="15">
        <f t="shared" si="13"/>
        <v>4.8329386169002131</v>
      </c>
      <c r="M39" s="15">
        <f t="shared" si="13"/>
        <v>4.6834125507067315</v>
      </c>
      <c r="N39" s="15">
        <f t="shared" si="13"/>
        <v>4.5976037047241398</v>
      </c>
      <c r="O39" s="15">
        <f t="shared" si="13"/>
        <v>4.5122891056357979</v>
      </c>
      <c r="P39" s="15">
        <f t="shared" si="13"/>
        <v>4.4280144250456042</v>
      </c>
      <c r="Q39" s="15">
        <f t="shared" si="13"/>
        <v>4.3452135782530936</v>
      </c>
      <c r="R39" s="15">
        <f t="shared" si="13"/>
        <v>4.2624055718904232</v>
      </c>
      <c r="S39" s="15">
        <f t="shared" si="13"/>
        <v>4.1834167009801009</v>
      </c>
      <c r="T39" s="15">
        <f t="shared" si="13"/>
        <v>4.1064845250352002</v>
      </c>
      <c r="U39" s="15">
        <f t="shared" si="10"/>
        <v>4.031548480551856</v>
      </c>
      <c r="V39" s="15">
        <f t="shared" si="10"/>
        <v>3.9584125652969919</v>
      </c>
      <c r="W39" s="15">
        <f t="shared" si="10"/>
        <v>4.1266476401024628</v>
      </c>
      <c r="X39" s="15">
        <f t="shared" si="10"/>
        <v>4.0515952411261464</v>
      </c>
      <c r="Y39" s="15">
        <f t="shared" si="10"/>
        <v>3.9769166021219395</v>
      </c>
      <c r="Z39" s="15">
        <f t="shared" si="10"/>
        <v>3.9017780397580206</v>
      </c>
      <c r="AA39" s="15">
        <f t="shared" si="10"/>
        <v>3.8251768778358377</v>
      </c>
      <c r="AB39" s="15">
        <f t="shared" si="10"/>
        <v>4.1192231307511946</v>
      </c>
      <c r="AC39" s="15">
        <f t="shared" si="10"/>
        <v>4.0276930598885174</v>
      </c>
      <c r="AD39" s="15">
        <f t="shared" si="10"/>
        <v>3.930076448877025</v>
      </c>
      <c r="AE39" s="15">
        <f t="shared" si="10"/>
        <v>3.824471961173133</v>
      </c>
      <c r="AF39" s="15">
        <f t="shared" si="10"/>
        <v>3.708764722152424</v>
      </c>
      <c r="AG39" s="15">
        <f t="shared" si="10"/>
        <v>3.1394351669941063</v>
      </c>
      <c r="AH39" s="15"/>
      <c r="AI39" s="15"/>
      <c r="AJ39" s="15"/>
      <c r="AK39" s="15"/>
      <c r="AL39" s="15"/>
      <c r="AM39" s="15"/>
      <c r="AN39" s="15"/>
      <c r="AO39" s="15"/>
      <c r="AP39" s="15"/>
      <c r="AQ39" s="15"/>
      <c r="AR39" s="15"/>
      <c r="AS39" s="15"/>
      <c r="AT39" s="15"/>
      <c r="AU39" s="15"/>
      <c r="AV39" s="15"/>
      <c r="AW39" s="15"/>
      <c r="AX39" s="15"/>
      <c r="AY39" s="20">
        <f t="shared" si="1"/>
        <v>126.73910424283221</v>
      </c>
      <c r="AZ39" s="15"/>
      <c r="BA39" s="49">
        <f>賃金!Q60*$B$3/100</f>
        <v>6.0230006519576236</v>
      </c>
      <c r="BB39" s="15">
        <f t="shared" ref="BB39:BG56" si="16">BA38</f>
        <v>5.9494430788246122</v>
      </c>
      <c r="BC39" s="15">
        <f t="shared" si="16"/>
        <v>5.864655292602146</v>
      </c>
      <c r="BD39" s="15">
        <f t="shared" si="16"/>
        <v>5.770801257404786</v>
      </c>
      <c r="BE39" s="15">
        <f t="shared" si="16"/>
        <v>5.6767282257685645</v>
      </c>
      <c r="BF39" s="15">
        <f t="shared" si="16"/>
        <v>5.5710134024603031</v>
      </c>
      <c r="BG39" s="15">
        <f t="shared" si="16"/>
        <v>5.4624893765517619</v>
      </c>
      <c r="BH39" s="15">
        <f t="shared" si="15"/>
        <v>5.3530501710555152</v>
      </c>
      <c r="BI39" s="15">
        <f t="shared" si="15"/>
        <v>5.2444332138449674</v>
      </c>
      <c r="BJ39" s="15">
        <f t="shared" si="15"/>
        <v>5.070273950359045</v>
      </c>
      <c r="BK39" s="15">
        <f t="shared" si="15"/>
        <v>4.9690660055180293</v>
      </c>
      <c r="BL39" s="15">
        <f t="shared" si="15"/>
        <v>4.8725364771481008</v>
      </c>
      <c r="BM39" s="15">
        <f t="shared" si="15"/>
        <v>4.7814325222848666</v>
      </c>
      <c r="BN39" s="15">
        <f t="shared" si="11"/>
        <v>4.6961721695669691</v>
      </c>
      <c r="BO39" s="15">
        <f t="shared" si="11"/>
        <v>4.7186538535138718</v>
      </c>
      <c r="BP39" s="15">
        <f t="shared" si="11"/>
        <v>4.6432154596687996</v>
      </c>
      <c r="BQ39" s="15">
        <f t="shared" si="11"/>
        <v>4.5726560832771774</v>
      </c>
      <c r="BR39" s="15">
        <f t="shared" si="11"/>
        <v>4.5057005101001044</v>
      </c>
      <c r="BS39" s="15">
        <f t="shared" si="11"/>
        <v>4.4405586825121794</v>
      </c>
      <c r="BT39" s="15">
        <f t="shared" si="11"/>
        <v>4.6449278258879101</v>
      </c>
      <c r="BU39" s="15">
        <f t="shared" si="11"/>
        <v>4.5715389480341138</v>
      </c>
      <c r="BV39" s="15">
        <f t="shared" si="11"/>
        <v>4.4907154540920677</v>
      </c>
      <c r="BW39" s="15">
        <f t="shared" si="11"/>
        <v>4.3979913695421056</v>
      </c>
      <c r="BX39" s="15">
        <f t="shared" si="11"/>
        <v>4.2881646284345916</v>
      </c>
      <c r="BY39" s="15">
        <f t="shared" si="11"/>
        <v>4.3655879571583522</v>
      </c>
      <c r="BZ39" s="15">
        <f t="shared" si="11"/>
        <v>4.1945767557394742</v>
      </c>
      <c r="CA39" s="15">
        <f t="shared" si="11"/>
        <v>3.9841628365745838</v>
      </c>
      <c r="CB39" s="15">
        <f t="shared" si="11"/>
        <v>3.7253892959396877</v>
      </c>
      <c r="CC39" s="15"/>
      <c r="CD39" s="15"/>
      <c r="CE39" s="15"/>
      <c r="CF39" s="15"/>
      <c r="CG39" s="15"/>
      <c r="CH39" s="15"/>
      <c r="CI39" s="15"/>
      <c r="CJ39" s="15"/>
      <c r="CK39" s="15"/>
      <c r="CL39" s="15"/>
      <c r="CM39" s="15"/>
      <c r="CN39" s="15"/>
      <c r="CO39" s="15"/>
      <c r="CP39" s="15"/>
      <c r="CQ39" s="15"/>
      <c r="CR39" s="15"/>
      <c r="CS39" s="15"/>
      <c r="CT39" s="20">
        <f t="shared" si="6"/>
        <v>130.82593480386467</v>
      </c>
      <c r="CU39" s="15"/>
      <c r="CV39" s="49">
        <f>賃金!R60*$B$3/100</f>
        <v>10.417021272641943</v>
      </c>
      <c r="CW39" s="15">
        <f t="shared" si="7"/>
        <v>10.17783942701076</v>
      </c>
      <c r="CX39" s="15">
        <f t="shared" si="7"/>
        <v>9.9119808924601127</v>
      </c>
      <c r="CY39" s="15">
        <f t="shared" si="7"/>
        <v>9.626068919929553</v>
      </c>
      <c r="CZ39" s="15">
        <f t="shared" si="7"/>
        <v>9.1211533510284877</v>
      </c>
      <c r="DA39" s="15">
        <f t="shared" si="7"/>
        <v>8.8214582472470084</v>
      </c>
      <c r="DB39" s="15">
        <f t="shared" si="7"/>
        <v>8.5208092545969105</v>
      </c>
      <c r="DC39" s="15">
        <f t="shared" si="7"/>
        <v>8.2247204412648607</v>
      </c>
      <c r="DD39" s="15">
        <f t="shared" si="7"/>
        <v>7.9381297755539801</v>
      </c>
      <c r="DE39" s="15">
        <f t="shared" si="7"/>
        <v>7.5639552570178186</v>
      </c>
      <c r="DF39" s="15">
        <f t="shared" si="7"/>
        <v>7.3115800562194462</v>
      </c>
      <c r="DG39" s="15">
        <f t="shared" si="7"/>
        <v>7.0784612198235344</v>
      </c>
      <c r="DH39" s="15">
        <f t="shared" si="7"/>
        <v>6.8658740615240363</v>
      </c>
      <c r="DI39" s="15">
        <f t="shared" si="12"/>
        <v>6.6738636853340756</v>
      </c>
      <c r="DJ39" s="15">
        <f t="shared" si="12"/>
        <v>6.7193139396373995</v>
      </c>
      <c r="DK39" s="15">
        <f t="shared" si="12"/>
        <v>6.5577637366558914</v>
      </c>
      <c r="DL39" s="15">
        <f t="shared" si="12"/>
        <v>6.4086239340218363</v>
      </c>
      <c r="DM39" s="15">
        <f t="shared" si="12"/>
        <v>6.2654872816966876</v>
      </c>
      <c r="DN39" s="15">
        <f t="shared" si="12"/>
        <v>6.1199910957388104</v>
      </c>
      <c r="DO39" s="15">
        <f t="shared" si="12"/>
        <v>6.3296621073758077</v>
      </c>
      <c r="DP39" s="15">
        <f t="shared" si="12"/>
        <v>6.1345076192187831</v>
      </c>
      <c r="DQ39" s="15">
        <f t="shared" si="12"/>
        <v>5.8963022667124134</v>
      </c>
      <c r="DR39" s="15">
        <f t="shared" si="12"/>
        <v>5.5964103567685832</v>
      </c>
      <c r="DS39" s="15">
        <f t="shared" si="12"/>
        <v>5.2133939149380204</v>
      </c>
      <c r="DT39" s="15">
        <f t="shared" si="12"/>
        <v>4.5269223022538885</v>
      </c>
      <c r="DU39" s="15">
        <f t="shared" si="12"/>
        <v>3.9273593271600542</v>
      </c>
      <c r="DV39" s="15"/>
      <c r="DW39" s="15"/>
      <c r="DX39" s="15"/>
      <c r="DY39" s="15"/>
      <c r="DZ39" s="15"/>
      <c r="EA39" s="15"/>
      <c r="EB39" s="15"/>
      <c r="EC39" s="15"/>
      <c r="ED39" s="15"/>
      <c r="EE39" s="15"/>
      <c r="EF39" s="15"/>
      <c r="EN39" s="20">
        <f t="shared" si="8"/>
        <v>177.53163247118877</v>
      </c>
      <c r="EO39" s="29">
        <f t="shared" si="3"/>
        <v>16603.569802805352</v>
      </c>
      <c r="EQ39" s="13">
        <f t="shared" si="9"/>
        <v>-5616.3702649999996</v>
      </c>
      <c r="ER39" s="20">
        <f t="shared" si="4"/>
        <v>10987.199537805353</v>
      </c>
      <c r="ES39" s="13">
        <f t="shared" si="0"/>
        <v>772.95569941655447</v>
      </c>
    </row>
    <row r="40" spans="1:149">
      <c r="A40" s="18">
        <v>2052</v>
      </c>
      <c r="C40" s="13">
        <v>49</v>
      </c>
      <c r="D40" s="49">
        <f>賃金!P61*$B$3/100</f>
        <v>5.4854933888591599</v>
      </c>
      <c r="E40" s="15">
        <f t="shared" si="14"/>
        <v>5.4451569486237021</v>
      </c>
      <c r="F40" s="15">
        <f t="shared" si="14"/>
        <v>5.3945552689561609</v>
      </c>
      <c r="G40" s="15">
        <f t="shared" si="14"/>
        <v>5.3351184109991072</v>
      </c>
      <c r="H40" s="15">
        <f t="shared" si="14"/>
        <v>5.2682108768645071</v>
      </c>
      <c r="I40" s="15">
        <f t="shared" si="14"/>
        <v>5.1617689898874746</v>
      </c>
      <c r="J40" s="15">
        <f t="shared" si="14"/>
        <v>5.084228265213639</v>
      </c>
      <c r="K40" s="15">
        <f t="shared" si="14"/>
        <v>5.0028931118898878</v>
      </c>
      <c r="L40" s="15">
        <f t="shared" si="13"/>
        <v>4.918810603220436</v>
      </c>
      <c r="M40" s="15">
        <f t="shared" si="13"/>
        <v>4.8329386169002131</v>
      </c>
      <c r="N40" s="15">
        <f t="shared" si="13"/>
        <v>4.6834125507067315</v>
      </c>
      <c r="O40" s="15">
        <f t="shared" si="13"/>
        <v>4.5976037047241398</v>
      </c>
      <c r="P40" s="15">
        <f t="shared" si="13"/>
        <v>4.5122891056357979</v>
      </c>
      <c r="Q40" s="15">
        <f t="shared" si="13"/>
        <v>4.4280144250456042</v>
      </c>
      <c r="R40" s="15">
        <f t="shared" si="13"/>
        <v>4.3452135782530936</v>
      </c>
      <c r="S40" s="15">
        <f t="shared" si="13"/>
        <v>4.2624055718904232</v>
      </c>
      <c r="T40" s="15">
        <f t="shared" si="13"/>
        <v>4.1834167009801009</v>
      </c>
      <c r="U40" s="15">
        <f t="shared" si="10"/>
        <v>4.1064845250352002</v>
      </c>
      <c r="V40" s="15">
        <f t="shared" si="10"/>
        <v>4.031548480551856</v>
      </c>
      <c r="W40" s="15">
        <f t="shared" si="10"/>
        <v>3.9584125652969919</v>
      </c>
      <c r="X40" s="15">
        <f t="shared" si="10"/>
        <v>4.1266476401024628</v>
      </c>
      <c r="Y40" s="15">
        <f t="shared" si="10"/>
        <v>4.0515952411261464</v>
      </c>
      <c r="Z40" s="15">
        <f t="shared" si="10"/>
        <v>3.9769166021219395</v>
      </c>
      <c r="AA40" s="15">
        <f t="shared" si="10"/>
        <v>3.9017780397580206</v>
      </c>
      <c r="AB40" s="15">
        <f t="shared" si="10"/>
        <v>3.8251768778358377</v>
      </c>
      <c r="AC40" s="15">
        <f t="shared" si="10"/>
        <v>4.1192231307511946</v>
      </c>
      <c r="AD40" s="15">
        <f t="shared" si="10"/>
        <v>4.0276930598885174</v>
      </c>
      <c r="AE40" s="15">
        <f t="shared" si="10"/>
        <v>3.930076448877025</v>
      </c>
      <c r="AF40" s="15">
        <f t="shared" si="10"/>
        <v>3.824471961173133</v>
      </c>
      <c r="AG40" s="15">
        <f t="shared" si="10"/>
        <v>3.708764722152424</v>
      </c>
      <c r="AH40" s="15">
        <f t="shared" si="10"/>
        <v>3.1394351669941063</v>
      </c>
      <c r="AI40" s="15"/>
      <c r="AJ40" s="15"/>
      <c r="AK40" s="15"/>
      <c r="AL40" s="15"/>
      <c r="AM40" s="15"/>
      <c r="AN40" s="15"/>
      <c r="AO40" s="15"/>
      <c r="AP40" s="15"/>
      <c r="AQ40" s="15"/>
      <c r="AR40" s="15"/>
      <c r="AS40" s="15"/>
      <c r="AT40" s="15"/>
      <c r="AU40" s="15"/>
      <c r="AV40" s="15"/>
      <c r="AW40" s="15"/>
      <c r="AX40" s="15"/>
      <c r="AY40" s="20">
        <f t="shared" si="1"/>
        <v>132.18426119145593</v>
      </c>
      <c r="AZ40" s="15"/>
      <c r="BA40" s="49">
        <f>賃金!Q61*$B$3/100</f>
        <v>6.0831843702625532</v>
      </c>
      <c r="BB40" s="15">
        <f t="shared" si="16"/>
        <v>6.0230006519576236</v>
      </c>
      <c r="BC40" s="15">
        <f t="shared" si="16"/>
        <v>5.9494430788246122</v>
      </c>
      <c r="BD40" s="15">
        <f t="shared" si="16"/>
        <v>5.864655292602146</v>
      </c>
      <c r="BE40" s="15">
        <f t="shared" si="16"/>
        <v>5.770801257404786</v>
      </c>
      <c r="BF40" s="15">
        <f t="shared" si="16"/>
        <v>5.6767282257685645</v>
      </c>
      <c r="BG40" s="15">
        <f t="shared" si="16"/>
        <v>5.5710134024603031</v>
      </c>
      <c r="BH40" s="15">
        <f t="shared" si="15"/>
        <v>5.4624893765517619</v>
      </c>
      <c r="BI40" s="15">
        <f t="shared" si="15"/>
        <v>5.3530501710555152</v>
      </c>
      <c r="BJ40" s="15">
        <f t="shared" si="15"/>
        <v>5.2444332138449674</v>
      </c>
      <c r="BK40" s="15">
        <f t="shared" si="15"/>
        <v>5.070273950359045</v>
      </c>
      <c r="BL40" s="15">
        <f t="shared" si="15"/>
        <v>4.9690660055180293</v>
      </c>
      <c r="BM40" s="15">
        <f t="shared" si="15"/>
        <v>4.8725364771481008</v>
      </c>
      <c r="BN40" s="15">
        <f t="shared" si="11"/>
        <v>4.7814325222848666</v>
      </c>
      <c r="BO40" s="15">
        <f t="shared" si="11"/>
        <v>4.6961721695669691</v>
      </c>
      <c r="BP40" s="15">
        <f t="shared" si="11"/>
        <v>4.7186538535138718</v>
      </c>
      <c r="BQ40" s="15">
        <f t="shared" si="11"/>
        <v>4.6432154596687996</v>
      </c>
      <c r="BR40" s="15">
        <f t="shared" si="11"/>
        <v>4.5726560832771774</v>
      </c>
      <c r="BS40" s="15">
        <f t="shared" si="11"/>
        <v>4.5057005101001044</v>
      </c>
      <c r="BT40" s="15">
        <f t="shared" si="11"/>
        <v>4.4405586825121794</v>
      </c>
      <c r="BU40" s="15">
        <f t="shared" si="11"/>
        <v>4.6449278258879101</v>
      </c>
      <c r="BV40" s="15">
        <f t="shared" si="11"/>
        <v>4.5715389480341138</v>
      </c>
      <c r="BW40" s="15">
        <f t="shared" si="11"/>
        <v>4.4907154540920677</v>
      </c>
      <c r="BX40" s="15">
        <f t="shared" si="11"/>
        <v>4.3979913695421056</v>
      </c>
      <c r="BY40" s="15">
        <f t="shared" si="11"/>
        <v>4.2881646284345916</v>
      </c>
      <c r="BZ40" s="15">
        <f t="shared" si="11"/>
        <v>4.3655879571583522</v>
      </c>
      <c r="CA40" s="15">
        <f t="shared" si="11"/>
        <v>4.1945767557394742</v>
      </c>
      <c r="CB40" s="15">
        <f t="shared" si="11"/>
        <v>3.9841628365745838</v>
      </c>
      <c r="CC40" s="15">
        <f t="shared" si="11"/>
        <v>3.7253892959396877</v>
      </c>
      <c r="CD40" s="15"/>
      <c r="CE40" s="15"/>
      <c r="CF40" s="15"/>
      <c r="CG40" s="15"/>
      <c r="CH40" s="15"/>
      <c r="CI40" s="15"/>
      <c r="CJ40" s="15"/>
      <c r="CK40" s="15"/>
      <c r="CL40" s="15"/>
      <c r="CM40" s="15"/>
      <c r="CN40" s="15"/>
      <c r="CO40" s="15"/>
      <c r="CP40" s="15"/>
      <c r="CQ40" s="15"/>
      <c r="CR40" s="15"/>
      <c r="CS40" s="15"/>
      <c r="CT40" s="20">
        <f t="shared" si="6"/>
        <v>136.8489354558223</v>
      </c>
      <c r="CU40" s="15"/>
      <c r="CV40" s="49">
        <f>賃金!R61*$B$3/100</f>
        <v>10.622999794598373</v>
      </c>
      <c r="CW40" s="15">
        <f t="shared" si="7"/>
        <v>10.417021272641943</v>
      </c>
      <c r="CX40" s="15">
        <f t="shared" si="7"/>
        <v>10.17783942701076</v>
      </c>
      <c r="CY40" s="15">
        <f t="shared" si="7"/>
        <v>9.9119808924601127</v>
      </c>
      <c r="CZ40" s="15">
        <f t="shared" si="7"/>
        <v>9.626068919929553</v>
      </c>
      <c r="DA40" s="15">
        <f t="shared" si="7"/>
        <v>9.1211533510284877</v>
      </c>
      <c r="DB40" s="15">
        <f t="shared" si="7"/>
        <v>8.8214582472470084</v>
      </c>
      <c r="DC40" s="15">
        <f t="shared" si="7"/>
        <v>8.5208092545969105</v>
      </c>
      <c r="DD40" s="15">
        <f t="shared" ref="DC40:DN56" si="17">DC39</f>
        <v>8.2247204412648607</v>
      </c>
      <c r="DE40" s="15">
        <f t="shared" si="17"/>
        <v>7.9381297755539801</v>
      </c>
      <c r="DF40" s="15">
        <f t="shared" si="17"/>
        <v>7.5639552570178186</v>
      </c>
      <c r="DG40" s="15">
        <f t="shared" si="17"/>
        <v>7.3115800562194462</v>
      </c>
      <c r="DH40" s="15">
        <f t="shared" si="17"/>
        <v>7.0784612198235344</v>
      </c>
      <c r="DI40" s="15">
        <f t="shared" si="12"/>
        <v>6.8658740615240363</v>
      </c>
      <c r="DJ40" s="15">
        <f t="shared" si="12"/>
        <v>6.6738636853340756</v>
      </c>
      <c r="DK40" s="15">
        <f t="shared" si="12"/>
        <v>6.7193139396373995</v>
      </c>
      <c r="DL40" s="15">
        <f t="shared" si="12"/>
        <v>6.5577637366558914</v>
      </c>
      <c r="DM40" s="15">
        <f t="shared" si="12"/>
        <v>6.4086239340218363</v>
      </c>
      <c r="DN40" s="15">
        <f t="shared" si="12"/>
        <v>6.2654872816966876</v>
      </c>
      <c r="DO40" s="15">
        <f t="shared" si="12"/>
        <v>6.1199910957388104</v>
      </c>
      <c r="DP40" s="15">
        <f t="shared" si="12"/>
        <v>6.3296621073758077</v>
      </c>
      <c r="DQ40" s="15">
        <f t="shared" si="12"/>
        <v>6.1345076192187831</v>
      </c>
      <c r="DR40" s="15">
        <f t="shared" si="12"/>
        <v>5.8963022667124134</v>
      </c>
      <c r="DS40" s="15">
        <f t="shared" si="12"/>
        <v>5.5964103567685832</v>
      </c>
      <c r="DT40" s="15">
        <f t="shared" si="12"/>
        <v>5.2133939149380204</v>
      </c>
      <c r="DU40" s="15">
        <f t="shared" si="12"/>
        <v>4.5269223022538885</v>
      </c>
      <c r="DV40" s="15">
        <f t="shared" si="12"/>
        <v>3.9273593271600542</v>
      </c>
      <c r="DW40" s="15"/>
      <c r="DX40" s="15"/>
      <c r="DY40" s="15"/>
      <c r="DZ40" s="15"/>
      <c r="EA40" s="15"/>
      <c r="EB40" s="15"/>
      <c r="EC40" s="15"/>
      <c r="ED40" s="15"/>
      <c r="EE40" s="15"/>
      <c r="EF40" s="15"/>
      <c r="EN40" s="20">
        <f t="shared" si="8"/>
        <v>187.94865374383073</v>
      </c>
      <c r="EO40" s="29">
        <f t="shared" si="3"/>
        <v>17486.777906588275</v>
      </c>
      <c r="EQ40" s="13">
        <f t="shared" si="9"/>
        <v>-5616.3702649999996</v>
      </c>
      <c r="ER40" s="20">
        <f t="shared" si="4"/>
        <v>11870.407641588276</v>
      </c>
      <c r="ES40" s="13">
        <f t="shared" si="0"/>
        <v>764.37911387040162</v>
      </c>
    </row>
    <row r="41" spans="1:149">
      <c r="A41" s="18">
        <v>2053</v>
      </c>
      <c r="C41" s="13">
        <v>50</v>
      </c>
      <c r="D41" s="49">
        <f>賃金!P62*$B$3/100</f>
        <v>5.3936112940271093</v>
      </c>
      <c r="E41" s="15">
        <f t="shared" si="14"/>
        <v>5.4854933888591599</v>
      </c>
      <c r="F41" s="15">
        <f t="shared" si="14"/>
        <v>5.4451569486237021</v>
      </c>
      <c r="G41" s="15">
        <f t="shared" si="14"/>
        <v>5.3945552689561609</v>
      </c>
      <c r="H41" s="15">
        <f t="shared" si="14"/>
        <v>5.3351184109991072</v>
      </c>
      <c r="I41" s="15">
        <f t="shared" si="14"/>
        <v>5.2682108768645071</v>
      </c>
      <c r="J41" s="15">
        <f t="shared" si="14"/>
        <v>5.1617689898874746</v>
      </c>
      <c r="K41" s="15">
        <f t="shared" si="14"/>
        <v>5.084228265213639</v>
      </c>
      <c r="L41" s="15">
        <f t="shared" si="13"/>
        <v>5.0028931118898878</v>
      </c>
      <c r="M41" s="15">
        <f t="shared" si="13"/>
        <v>4.918810603220436</v>
      </c>
      <c r="N41" s="15">
        <f t="shared" si="13"/>
        <v>4.8329386169002131</v>
      </c>
      <c r="O41" s="15">
        <f t="shared" si="13"/>
        <v>4.6834125507067315</v>
      </c>
      <c r="P41" s="15">
        <f t="shared" si="13"/>
        <v>4.5976037047241398</v>
      </c>
      <c r="Q41" s="15">
        <f t="shared" si="13"/>
        <v>4.5122891056357979</v>
      </c>
      <c r="R41" s="15">
        <f t="shared" si="13"/>
        <v>4.4280144250456042</v>
      </c>
      <c r="S41" s="15">
        <f t="shared" si="13"/>
        <v>4.3452135782530936</v>
      </c>
      <c r="T41" s="15">
        <f t="shared" si="13"/>
        <v>4.2624055718904232</v>
      </c>
      <c r="U41" s="15">
        <f t="shared" si="10"/>
        <v>4.1834167009801009</v>
      </c>
      <c r="V41" s="15">
        <f t="shared" si="10"/>
        <v>4.1064845250352002</v>
      </c>
      <c r="W41" s="15">
        <f t="shared" si="10"/>
        <v>4.031548480551856</v>
      </c>
      <c r="X41" s="15">
        <f t="shared" si="10"/>
        <v>3.9584125652969919</v>
      </c>
      <c r="Y41" s="15">
        <f t="shared" si="10"/>
        <v>4.1266476401024628</v>
      </c>
      <c r="Z41" s="15">
        <f t="shared" si="10"/>
        <v>4.0515952411261464</v>
      </c>
      <c r="AA41" s="15">
        <f t="shared" si="10"/>
        <v>3.9769166021219395</v>
      </c>
      <c r="AB41" s="15">
        <f t="shared" si="10"/>
        <v>3.9017780397580206</v>
      </c>
      <c r="AC41" s="15">
        <f t="shared" si="10"/>
        <v>3.8251768778358377</v>
      </c>
      <c r="AD41" s="15">
        <f t="shared" si="10"/>
        <v>4.1192231307511946</v>
      </c>
      <c r="AE41" s="15">
        <f t="shared" si="10"/>
        <v>4.0276930598885174</v>
      </c>
      <c r="AF41" s="15">
        <f t="shared" si="10"/>
        <v>3.930076448877025</v>
      </c>
      <c r="AG41" s="15">
        <f t="shared" si="10"/>
        <v>3.824471961173133</v>
      </c>
      <c r="AH41" s="15">
        <f t="shared" si="10"/>
        <v>3.708764722152424</v>
      </c>
      <c r="AI41" s="15">
        <f t="shared" si="10"/>
        <v>3.1394351669941063</v>
      </c>
      <c r="AJ41" s="15"/>
      <c r="AK41" s="15"/>
      <c r="AL41" s="15"/>
      <c r="AM41" s="15"/>
      <c r="AN41" s="15"/>
      <c r="AO41" s="15"/>
      <c r="AP41" s="15"/>
      <c r="AQ41" s="15"/>
      <c r="AR41" s="15"/>
      <c r="AS41" s="15"/>
      <c r="AT41" s="15"/>
      <c r="AU41" s="15"/>
      <c r="AV41" s="15"/>
      <c r="AW41" s="15"/>
      <c r="AX41" s="15"/>
      <c r="AY41" s="20">
        <f t="shared" si="1"/>
        <v>137.6697545803151</v>
      </c>
      <c r="AZ41" s="15"/>
      <c r="BA41" s="49">
        <f>賃金!Q62*$B$3/100</f>
        <v>5.9940337296892174</v>
      </c>
      <c r="BB41" s="15">
        <f t="shared" si="16"/>
        <v>6.0831843702625532</v>
      </c>
      <c r="BC41" s="15">
        <f t="shared" si="16"/>
        <v>6.0230006519576236</v>
      </c>
      <c r="BD41" s="15">
        <f t="shared" si="16"/>
        <v>5.9494430788246122</v>
      </c>
      <c r="BE41" s="15">
        <f t="shared" si="16"/>
        <v>5.864655292602146</v>
      </c>
      <c r="BF41" s="15">
        <f t="shared" si="16"/>
        <v>5.770801257404786</v>
      </c>
      <c r="BG41" s="15">
        <f t="shared" si="16"/>
        <v>5.6767282257685645</v>
      </c>
      <c r="BH41" s="15">
        <f t="shared" si="15"/>
        <v>5.5710134024603031</v>
      </c>
      <c r="BI41" s="15">
        <f t="shared" si="15"/>
        <v>5.4624893765517619</v>
      </c>
      <c r="BJ41" s="15">
        <f t="shared" si="15"/>
        <v>5.3530501710555152</v>
      </c>
      <c r="BK41" s="15">
        <f t="shared" si="15"/>
        <v>5.2444332138449674</v>
      </c>
      <c r="BL41" s="15">
        <f t="shared" si="15"/>
        <v>5.070273950359045</v>
      </c>
      <c r="BM41" s="15">
        <f t="shared" si="15"/>
        <v>4.9690660055180293</v>
      </c>
      <c r="BN41" s="15">
        <f t="shared" si="11"/>
        <v>4.8725364771481008</v>
      </c>
      <c r="BO41" s="15">
        <f t="shared" si="11"/>
        <v>4.7814325222848666</v>
      </c>
      <c r="BP41" s="15">
        <f t="shared" si="11"/>
        <v>4.6961721695669691</v>
      </c>
      <c r="BQ41" s="15">
        <f t="shared" si="11"/>
        <v>4.7186538535138718</v>
      </c>
      <c r="BR41" s="15">
        <f t="shared" si="11"/>
        <v>4.6432154596687996</v>
      </c>
      <c r="BS41" s="15">
        <f t="shared" si="11"/>
        <v>4.5726560832771774</v>
      </c>
      <c r="BT41" s="15">
        <f t="shared" si="11"/>
        <v>4.5057005101001044</v>
      </c>
      <c r="BU41" s="15">
        <f t="shared" si="11"/>
        <v>4.4405586825121794</v>
      </c>
      <c r="BV41" s="15">
        <f t="shared" si="11"/>
        <v>4.6449278258879101</v>
      </c>
      <c r="BW41" s="15">
        <f t="shared" si="11"/>
        <v>4.5715389480341138</v>
      </c>
      <c r="BX41" s="15">
        <f t="shared" si="11"/>
        <v>4.4907154540920677</v>
      </c>
      <c r="BY41" s="15">
        <f t="shared" si="11"/>
        <v>4.3979913695421056</v>
      </c>
      <c r="BZ41" s="15">
        <f t="shared" si="11"/>
        <v>4.2881646284345916</v>
      </c>
      <c r="CA41" s="15">
        <f t="shared" si="11"/>
        <v>4.3655879571583522</v>
      </c>
      <c r="CB41" s="15">
        <f t="shared" si="11"/>
        <v>4.1945767557394742</v>
      </c>
      <c r="CC41" s="15">
        <f t="shared" si="11"/>
        <v>3.9841628365745838</v>
      </c>
      <c r="CD41" s="15">
        <f t="shared" ref="CD41:CS56" si="18">CC40</f>
        <v>3.7253892959396877</v>
      </c>
      <c r="CE41" s="15"/>
      <c r="CF41" s="15"/>
      <c r="CG41" s="15"/>
      <c r="CH41" s="15"/>
      <c r="CI41" s="15"/>
      <c r="CJ41" s="15"/>
      <c r="CK41" s="15"/>
      <c r="CL41" s="15"/>
      <c r="CM41" s="15"/>
      <c r="CN41" s="15"/>
      <c r="CO41" s="15"/>
      <c r="CP41" s="15"/>
      <c r="CQ41" s="15"/>
      <c r="CR41" s="15"/>
      <c r="CS41" s="15"/>
      <c r="CT41" s="20">
        <f t="shared" si="6"/>
        <v>142.93211982608483</v>
      </c>
      <c r="CU41" s="15"/>
      <c r="CV41" s="49">
        <f>賃金!R62*$B$3/100</f>
        <v>10.553771053688893</v>
      </c>
      <c r="CW41" s="15">
        <f t="shared" ref="CW41:DB56" si="19">CV40</f>
        <v>10.622999794598373</v>
      </c>
      <c r="CX41" s="15">
        <f t="shared" si="19"/>
        <v>10.417021272641943</v>
      </c>
      <c r="CY41" s="15">
        <f t="shared" si="19"/>
        <v>10.17783942701076</v>
      </c>
      <c r="CZ41" s="15">
        <f t="shared" si="19"/>
        <v>9.9119808924601127</v>
      </c>
      <c r="DA41" s="15">
        <f t="shared" si="19"/>
        <v>9.626068919929553</v>
      </c>
      <c r="DB41" s="15">
        <f t="shared" si="19"/>
        <v>9.1211533510284877</v>
      </c>
      <c r="DC41" s="15">
        <f t="shared" si="17"/>
        <v>8.8214582472470084</v>
      </c>
      <c r="DD41" s="15">
        <f t="shared" si="17"/>
        <v>8.5208092545969105</v>
      </c>
      <c r="DE41" s="15">
        <f t="shared" si="17"/>
        <v>8.2247204412648607</v>
      </c>
      <c r="DF41" s="15">
        <f t="shared" si="17"/>
        <v>7.9381297755539801</v>
      </c>
      <c r="DG41" s="15">
        <f t="shared" si="17"/>
        <v>7.5639552570178186</v>
      </c>
      <c r="DH41" s="15">
        <f t="shared" si="17"/>
        <v>7.3115800562194462</v>
      </c>
      <c r="DI41" s="15">
        <f t="shared" si="12"/>
        <v>7.0784612198235344</v>
      </c>
      <c r="DJ41" s="15">
        <f t="shared" si="12"/>
        <v>6.8658740615240363</v>
      </c>
      <c r="DK41" s="15">
        <f t="shared" si="12"/>
        <v>6.6738636853340756</v>
      </c>
      <c r="DL41" s="15">
        <f t="shared" si="12"/>
        <v>6.7193139396373995</v>
      </c>
      <c r="DM41" s="15">
        <f t="shared" si="12"/>
        <v>6.5577637366558914</v>
      </c>
      <c r="DN41" s="15">
        <f t="shared" si="12"/>
        <v>6.4086239340218363</v>
      </c>
      <c r="DO41" s="15">
        <f t="shared" si="12"/>
        <v>6.2654872816966876</v>
      </c>
      <c r="DP41" s="15">
        <f t="shared" si="12"/>
        <v>6.1199910957388104</v>
      </c>
      <c r="DQ41" s="15">
        <f t="shared" si="12"/>
        <v>6.3296621073758077</v>
      </c>
      <c r="DR41" s="15">
        <f t="shared" si="12"/>
        <v>6.1345076192187831</v>
      </c>
      <c r="DS41" s="15">
        <f t="shared" si="12"/>
        <v>5.8963022667124134</v>
      </c>
      <c r="DT41" s="15">
        <f t="shared" si="12"/>
        <v>5.5964103567685832</v>
      </c>
      <c r="DU41" s="15">
        <f t="shared" si="12"/>
        <v>5.2133939149380204</v>
      </c>
      <c r="DV41" s="15">
        <f t="shared" si="12"/>
        <v>4.5269223022538885</v>
      </c>
      <c r="DW41" s="15">
        <f t="shared" si="12"/>
        <v>3.9273593271600542</v>
      </c>
      <c r="DX41" s="15"/>
      <c r="DY41" s="15"/>
      <c r="DZ41" s="15"/>
      <c r="EA41" s="15"/>
      <c r="EB41" s="15"/>
      <c r="EC41" s="15"/>
      <c r="ED41" s="15"/>
      <c r="EE41" s="15"/>
      <c r="EF41" s="15"/>
      <c r="EN41" s="20">
        <f t="shared" si="8"/>
        <v>198.57165353842913</v>
      </c>
      <c r="EO41" s="29">
        <f t="shared" si="3"/>
        <v>18384.355568912975</v>
      </c>
      <c r="EQ41" s="13">
        <f t="shared" si="9"/>
        <v>-5616.3702649999996</v>
      </c>
      <c r="ER41" s="20">
        <f t="shared" si="4"/>
        <v>12767.985303912976</v>
      </c>
      <c r="ES41" s="13">
        <f t="shared" si="0"/>
        <v>752.56001377326879</v>
      </c>
    </row>
    <row r="42" spans="1:149">
      <c r="A42" s="18">
        <v>2054</v>
      </c>
      <c r="C42" s="13">
        <v>51</v>
      </c>
      <c r="D42" s="49">
        <f>賃金!P63*$B$3/100</f>
        <v>5.4085552853062859</v>
      </c>
      <c r="E42" s="15">
        <f t="shared" si="14"/>
        <v>5.3936112940271093</v>
      </c>
      <c r="F42" s="15">
        <f t="shared" si="14"/>
        <v>5.4854933888591599</v>
      </c>
      <c r="G42" s="15">
        <f t="shared" si="14"/>
        <v>5.4451569486237021</v>
      </c>
      <c r="H42" s="15">
        <f t="shared" si="14"/>
        <v>5.3945552689561609</v>
      </c>
      <c r="I42" s="15">
        <f t="shared" si="14"/>
        <v>5.3351184109991072</v>
      </c>
      <c r="J42" s="15">
        <f t="shared" si="14"/>
        <v>5.2682108768645071</v>
      </c>
      <c r="K42" s="15">
        <f t="shared" si="14"/>
        <v>5.1617689898874746</v>
      </c>
      <c r="L42" s="15">
        <f t="shared" si="13"/>
        <v>5.084228265213639</v>
      </c>
      <c r="M42" s="15">
        <f t="shared" si="13"/>
        <v>5.0028931118898878</v>
      </c>
      <c r="N42" s="15">
        <f t="shared" si="13"/>
        <v>4.918810603220436</v>
      </c>
      <c r="O42" s="15">
        <f t="shared" si="13"/>
        <v>4.8329386169002131</v>
      </c>
      <c r="P42" s="15">
        <f t="shared" si="13"/>
        <v>4.6834125507067315</v>
      </c>
      <c r="Q42" s="15">
        <f t="shared" si="13"/>
        <v>4.5976037047241398</v>
      </c>
      <c r="R42" s="15">
        <f t="shared" si="13"/>
        <v>4.5122891056357979</v>
      </c>
      <c r="S42" s="15">
        <f t="shared" si="13"/>
        <v>4.4280144250456042</v>
      </c>
      <c r="T42" s="15">
        <f t="shared" si="13"/>
        <v>4.3452135782530936</v>
      </c>
      <c r="U42" s="15">
        <f t="shared" si="10"/>
        <v>4.2624055718904232</v>
      </c>
      <c r="V42" s="15">
        <f t="shared" si="10"/>
        <v>4.1834167009801009</v>
      </c>
      <c r="W42" s="15">
        <f t="shared" si="10"/>
        <v>4.1064845250352002</v>
      </c>
      <c r="X42" s="15">
        <f t="shared" si="10"/>
        <v>4.031548480551856</v>
      </c>
      <c r="Y42" s="15">
        <f t="shared" si="10"/>
        <v>3.9584125652969919</v>
      </c>
      <c r="Z42" s="15">
        <f t="shared" si="10"/>
        <v>4.1266476401024628</v>
      </c>
      <c r="AA42" s="15">
        <f t="shared" si="10"/>
        <v>4.0515952411261464</v>
      </c>
      <c r="AB42" s="15">
        <f t="shared" si="10"/>
        <v>3.9769166021219395</v>
      </c>
      <c r="AC42" s="15">
        <f t="shared" si="10"/>
        <v>3.9017780397580206</v>
      </c>
      <c r="AD42" s="15">
        <f t="shared" si="10"/>
        <v>3.8251768778358377</v>
      </c>
      <c r="AE42" s="15">
        <f t="shared" si="10"/>
        <v>4.1192231307511946</v>
      </c>
      <c r="AF42" s="15">
        <f t="shared" si="10"/>
        <v>4.0276930598885174</v>
      </c>
      <c r="AG42" s="15">
        <f t="shared" si="10"/>
        <v>3.930076448877025</v>
      </c>
      <c r="AH42" s="15">
        <f t="shared" si="10"/>
        <v>3.824471961173133</v>
      </c>
      <c r="AI42" s="15">
        <f t="shared" si="10"/>
        <v>3.708764722152424</v>
      </c>
      <c r="AJ42" s="15">
        <f t="shared" si="10"/>
        <v>3.1394351669941063</v>
      </c>
      <c r="AK42" s="15"/>
      <c r="AL42" s="15"/>
      <c r="AM42" s="15"/>
      <c r="AN42" s="15"/>
      <c r="AO42" s="15"/>
      <c r="AP42" s="15"/>
      <c r="AQ42" s="15"/>
      <c r="AR42" s="15"/>
      <c r="AS42" s="15"/>
      <c r="AT42" s="15"/>
      <c r="AU42" s="15"/>
      <c r="AV42" s="15"/>
      <c r="AW42" s="15"/>
      <c r="AX42" s="15"/>
      <c r="AY42" s="20">
        <f t="shared" si="1"/>
        <v>143.0633658743422</v>
      </c>
      <c r="AZ42" s="15"/>
      <c r="BA42" s="49">
        <f>賃金!Q63*$B$3/100</f>
        <v>6.0207012353652036</v>
      </c>
      <c r="BB42" s="15">
        <f t="shared" si="16"/>
        <v>5.9940337296892174</v>
      </c>
      <c r="BC42" s="15">
        <f t="shared" si="16"/>
        <v>6.0831843702625532</v>
      </c>
      <c r="BD42" s="15">
        <f t="shared" si="16"/>
        <v>6.0230006519576236</v>
      </c>
      <c r="BE42" s="15">
        <f t="shared" si="16"/>
        <v>5.9494430788246122</v>
      </c>
      <c r="BF42" s="15">
        <f t="shared" si="16"/>
        <v>5.864655292602146</v>
      </c>
      <c r="BG42" s="15">
        <f t="shared" si="16"/>
        <v>5.770801257404786</v>
      </c>
      <c r="BH42" s="15">
        <f t="shared" si="15"/>
        <v>5.6767282257685645</v>
      </c>
      <c r="BI42" s="15">
        <f t="shared" si="15"/>
        <v>5.5710134024603031</v>
      </c>
      <c r="BJ42" s="15">
        <f t="shared" si="15"/>
        <v>5.4624893765517619</v>
      </c>
      <c r="BK42" s="15">
        <f t="shared" si="15"/>
        <v>5.3530501710555152</v>
      </c>
      <c r="BL42" s="15">
        <f t="shared" si="15"/>
        <v>5.2444332138449674</v>
      </c>
      <c r="BM42" s="15">
        <f t="shared" si="15"/>
        <v>5.070273950359045</v>
      </c>
      <c r="BN42" s="15">
        <f t="shared" si="11"/>
        <v>4.9690660055180293</v>
      </c>
      <c r="BO42" s="15">
        <f t="shared" si="11"/>
        <v>4.8725364771481008</v>
      </c>
      <c r="BP42" s="15">
        <f t="shared" si="11"/>
        <v>4.7814325222848666</v>
      </c>
      <c r="BQ42" s="15">
        <f t="shared" si="11"/>
        <v>4.6961721695669691</v>
      </c>
      <c r="BR42" s="15">
        <f t="shared" si="11"/>
        <v>4.7186538535138718</v>
      </c>
      <c r="BS42" s="15">
        <f t="shared" si="11"/>
        <v>4.6432154596687996</v>
      </c>
      <c r="BT42" s="15">
        <f t="shared" si="11"/>
        <v>4.5726560832771774</v>
      </c>
      <c r="BU42" s="15">
        <f t="shared" si="11"/>
        <v>4.5057005101001044</v>
      </c>
      <c r="BV42" s="15">
        <f t="shared" si="11"/>
        <v>4.4405586825121794</v>
      </c>
      <c r="BW42" s="15">
        <f t="shared" si="11"/>
        <v>4.6449278258879101</v>
      </c>
      <c r="BX42" s="15">
        <f t="shared" si="11"/>
        <v>4.5715389480341138</v>
      </c>
      <c r="BY42" s="15">
        <f t="shared" si="11"/>
        <v>4.4907154540920677</v>
      </c>
      <c r="BZ42" s="15">
        <f t="shared" si="11"/>
        <v>4.3979913695421056</v>
      </c>
      <c r="CA42" s="15">
        <f t="shared" si="11"/>
        <v>4.2881646284345916</v>
      </c>
      <c r="CB42" s="15">
        <f t="shared" si="11"/>
        <v>4.3655879571583522</v>
      </c>
      <c r="CC42" s="15">
        <f t="shared" si="11"/>
        <v>4.1945767557394742</v>
      </c>
      <c r="CD42" s="15">
        <f t="shared" si="18"/>
        <v>3.9841628365745838</v>
      </c>
      <c r="CE42" s="15">
        <f t="shared" si="18"/>
        <v>3.7253892959396877</v>
      </c>
      <c r="CF42" s="15"/>
      <c r="CG42" s="15"/>
      <c r="CH42" s="15"/>
      <c r="CI42" s="15"/>
      <c r="CJ42" s="15"/>
      <c r="CK42" s="15"/>
      <c r="CL42" s="15"/>
      <c r="CM42" s="15"/>
      <c r="CN42" s="15"/>
      <c r="CO42" s="15"/>
      <c r="CP42" s="15"/>
      <c r="CQ42" s="15"/>
      <c r="CR42" s="15"/>
      <c r="CS42" s="15"/>
      <c r="CT42" s="20">
        <f t="shared" si="6"/>
        <v>148.92615355577405</v>
      </c>
      <c r="CU42" s="15"/>
      <c r="CV42" s="49">
        <f>賃金!R63*$B$3/100</f>
        <v>10.672190374142337</v>
      </c>
      <c r="CW42" s="15">
        <f t="shared" si="19"/>
        <v>10.553771053688893</v>
      </c>
      <c r="CX42" s="15">
        <f t="shared" si="19"/>
        <v>10.622999794598373</v>
      </c>
      <c r="CY42" s="15">
        <f t="shared" si="19"/>
        <v>10.417021272641943</v>
      </c>
      <c r="CZ42" s="15">
        <f t="shared" si="19"/>
        <v>10.17783942701076</v>
      </c>
      <c r="DA42" s="15">
        <f t="shared" si="19"/>
        <v>9.9119808924601127</v>
      </c>
      <c r="DB42" s="15">
        <f t="shared" si="19"/>
        <v>9.626068919929553</v>
      </c>
      <c r="DC42" s="15">
        <f t="shared" si="17"/>
        <v>9.1211533510284877</v>
      </c>
      <c r="DD42" s="15">
        <f t="shared" si="17"/>
        <v>8.8214582472470084</v>
      </c>
      <c r="DE42" s="15">
        <f t="shared" si="17"/>
        <v>8.5208092545969105</v>
      </c>
      <c r="DF42" s="15">
        <f t="shared" si="17"/>
        <v>8.2247204412648607</v>
      </c>
      <c r="DG42" s="15">
        <f t="shared" si="17"/>
        <v>7.9381297755539801</v>
      </c>
      <c r="DH42" s="15">
        <f t="shared" si="17"/>
        <v>7.5639552570178186</v>
      </c>
      <c r="DI42" s="15">
        <f t="shared" si="12"/>
        <v>7.3115800562194462</v>
      </c>
      <c r="DJ42" s="15">
        <f t="shared" si="12"/>
        <v>7.0784612198235344</v>
      </c>
      <c r="DK42" s="15">
        <f t="shared" si="12"/>
        <v>6.8658740615240363</v>
      </c>
      <c r="DL42" s="15">
        <f t="shared" si="12"/>
        <v>6.6738636853340756</v>
      </c>
      <c r="DM42" s="15">
        <f t="shared" si="12"/>
        <v>6.7193139396373995</v>
      </c>
      <c r="DN42" s="15">
        <f t="shared" si="12"/>
        <v>6.5577637366558914</v>
      </c>
      <c r="DO42" s="15">
        <f t="shared" si="12"/>
        <v>6.4086239340218363</v>
      </c>
      <c r="DP42" s="15">
        <f t="shared" si="12"/>
        <v>6.2654872816966876</v>
      </c>
      <c r="DQ42" s="15">
        <f t="shared" si="12"/>
        <v>6.1199910957388104</v>
      </c>
      <c r="DR42" s="15">
        <f t="shared" si="12"/>
        <v>6.3296621073758077</v>
      </c>
      <c r="DS42" s="15">
        <f t="shared" si="12"/>
        <v>6.1345076192187831</v>
      </c>
      <c r="DT42" s="15">
        <f t="shared" si="12"/>
        <v>5.8963022667124134</v>
      </c>
      <c r="DU42" s="15">
        <f t="shared" si="12"/>
        <v>5.5964103567685832</v>
      </c>
      <c r="DV42" s="15">
        <f t="shared" si="12"/>
        <v>5.2133939149380204</v>
      </c>
      <c r="DW42" s="15">
        <f t="shared" si="12"/>
        <v>4.5269223022538885</v>
      </c>
      <c r="DX42" s="15">
        <f t="shared" si="12"/>
        <v>3.9273593271600542</v>
      </c>
      <c r="DY42" s="15"/>
      <c r="DZ42" s="15"/>
      <c r="EA42" s="15"/>
      <c r="EB42" s="15"/>
      <c r="EC42" s="15"/>
      <c r="ED42" s="15"/>
      <c r="EE42" s="15"/>
      <c r="EF42" s="15"/>
      <c r="EN42" s="20">
        <f t="shared" si="8"/>
        <v>209.12542459211801</v>
      </c>
      <c r="EO42" s="29">
        <f t="shared" si="3"/>
        <v>19273.501971785812</v>
      </c>
      <c r="EQ42" s="13">
        <f t="shared" si="9"/>
        <v>-5616.3702649999996</v>
      </c>
      <c r="ER42" s="20">
        <f t="shared" si="4"/>
        <v>13657.131706785813</v>
      </c>
      <c r="ES42" s="13">
        <f t="shared" si="0"/>
        <v>736.80717935536359</v>
      </c>
    </row>
    <row r="43" spans="1:149">
      <c r="A43" s="18">
        <v>2055</v>
      </c>
      <c r="C43" s="13">
        <v>52</v>
      </c>
      <c r="D43" s="49">
        <f>賃金!P64*$B$3/100</f>
        <v>5.4089244441858577</v>
      </c>
      <c r="E43" s="15">
        <f t="shared" si="14"/>
        <v>5.4085552853062859</v>
      </c>
      <c r="F43" s="15">
        <f t="shared" si="14"/>
        <v>5.3936112940271093</v>
      </c>
      <c r="G43" s="15">
        <f t="shared" si="14"/>
        <v>5.4854933888591599</v>
      </c>
      <c r="H43" s="15">
        <f t="shared" si="14"/>
        <v>5.4451569486237021</v>
      </c>
      <c r="I43" s="15">
        <f t="shared" si="14"/>
        <v>5.3945552689561609</v>
      </c>
      <c r="J43" s="15">
        <f t="shared" si="14"/>
        <v>5.3351184109991072</v>
      </c>
      <c r="K43" s="15">
        <f t="shared" si="14"/>
        <v>5.2682108768645071</v>
      </c>
      <c r="L43" s="15">
        <f t="shared" si="13"/>
        <v>5.1617689898874746</v>
      </c>
      <c r="M43" s="15">
        <f t="shared" si="13"/>
        <v>5.084228265213639</v>
      </c>
      <c r="N43" s="15">
        <f t="shared" si="13"/>
        <v>5.0028931118898878</v>
      </c>
      <c r="O43" s="15">
        <f t="shared" si="13"/>
        <v>4.918810603220436</v>
      </c>
      <c r="P43" s="15">
        <f t="shared" si="13"/>
        <v>4.8329386169002131</v>
      </c>
      <c r="Q43" s="15">
        <f t="shared" si="13"/>
        <v>4.6834125507067315</v>
      </c>
      <c r="R43" s="15">
        <f t="shared" si="13"/>
        <v>4.5976037047241398</v>
      </c>
      <c r="S43" s="15">
        <f t="shared" si="13"/>
        <v>4.5122891056357979</v>
      </c>
      <c r="T43" s="15">
        <f t="shared" si="13"/>
        <v>4.4280144250456042</v>
      </c>
      <c r="U43" s="15">
        <f t="shared" si="10"/>
        <v>4.3452135782530936</v>
      </c>
      <c r="V43" s="15">
        <f t="shared" si="10"/>
        <v>4.2624055718904232</v>
      </c>
      <c r="W43" s="15">
        <f t="shared" si="10"/>
        <v>4.1834167009801009</v>
      </c>
      <c r="X43" s="15">
        <f t="shared" si="10"/>
        <v>4.1064845250352002</v>
      </c>
      <c r="Y43" s="15">
        <f t="shared" si="10"/>
        <v>4.031548480551856</v>
      </c>
      <c r="Z43" s="15">
        <f t="shared" si="10"/>
        <v>3.9584125652969919</v>
      </c>
      <c r="AA43" s="15">
        <f t="shared" si="10"/>
        <v>4.1266476401024628</v>
      </c>
      <c r="AB43" s="15">
        <f t="shared" si="10"/>
        <v>4.0515952411261464</v>
      </c>
      <c r="AC43" s="15">
        <f t="shared" si="10"/>
        <v>3.9769166021219395</v>
      </c>
      <c r="AD43" s="15">
        <f t="shared" si="10"/>
        <v>3.9017780397580206</v>
      </c>
      <c r="AE43" s="15">
        <f t="shared" si="10"/>
        <v>3.8251768778358377</v>
      </c>
      <c r="AF43" s="15">
        <f t="shared" si="10"/>
        <v>4.1192231307511946</v>
      </c>
      <c r="AG43" s="15">
        <f t="shared" si="10"/>
        <v>4.0276930598885174</v>
      </c>
      <c r="AH43" s="15">
        <f t="shared" si="10"/>
        <v>3.930076448877025</v>
      </c>
      <c r="AI43" s="15">
        <f t="shared" si="10"/>
        <v>3.824471961173133</v>
      </c>
      <c r="AJ43" s="15">
        <f t="shared" si="10"/>
        <v>3.708764722152424</v>
      </c>
      <c r="AK43" s="15">
        <f t="shared" ref="AK43:AS56" si="20">AJ42</f>
        <v>3.1394351669941063</v>
      </c>
      <c r="AL43" s="15"/>
      <c r="AM43" s="15"/>
      <c r="AN43" s="15"/>
      <c r="AO43" s="15"/>
      <c r="AP43" s="15"/>
      <c r="AQ43" s="15"/>
      <c r="AR43" s="15"/>
      <c r="AS43" s="15"/>
      <c r="AT43" s="15"/>
      <c r="AU43" s="15"/>
      <c r="AV43" s="15"/>
      <c r="AW43" s="15"/>
      <c r="AX43" s="15"/>
      <c r="AY43" s="20">
        <f t="shared" si="1"/>
        <v>148.4719211596485</v>
      </c>
      <c r="AZ43" s="15"/>
      <c r="BA43" s="49">
        <f>賃金!Q64*$B$3/100</f>
        <v>6.0284616375997588</v>
      </c>
      <c r="BB43" s="15">
        <f t="shared" si="16"/>
        <v>6.0207012353652036</v>
      </c>
      <c r="BC43" s="15">
        <f t="shared" si="16"/>
        <v>5.9940337296892174</v>
      </c>
      <c r="BD43" s="15">
        <f t="shared" si="16"/>
        <v>6.0831843702625532</v>
      </c>
      <c r="BE43" s="15">
        <f t="shared" si="16"/>
        <v>6.0230006519576236</v>
      </c>
      <c r="BF43" s="15">
        <f t="shared" si="16"/>
        <v>5.9494430788246122</v>
      </c>
      <c r="BG43" s="15">
        <f t="shared" si="16"/>
        <v>5.864655292602146</v>
      </c>
      <c r="BH43" s="15">
        <f t="shared" si="15"/>
        <v>5.770801257404786</v>
      </c>
      <c r="BI43" s="15">
        <f t="shared" si="15"/>
        <v>5.6767282257685645</v>
      </c>
      <c r="BJ43" s="15">
        <f t="shared" si="15"/>
        <v>5.5710134024603031</v>
      </c>
      <c r="BK43" s="15">
        <f t="shared" si="15"/>
        <v>5.4624893765517619</v>
      </c>
      <c r="BL43" s="15">
        <f t="shared" si="15"/>
        <v>5.3530501710555152</v>
      </c>
      <c r="BM43" s="15">
        <f t="shared" si="15"/>
        <v>5.2444332138449674</v>
      </c>
      <c r="BN43" s="15">
        <f t="shared" si="11"/>
        <v>5.070273950359045</v>
      </c>
      <c r="BO43" s="15">
        <f t="shared" si="11"/>
        <v>4.9690660055180293</v>
      </c>
      <c r="BP43" s="15">
        <f t="shared" si="11"/>
        <v>4.8725364771481008</v>
      </c>
      <c r="BQ43" s="15">
        <f t="shared" si="11"/>
        <v>4.7814325222848666</v>
      </c>
      <c r="BR43" s="15">
        <f t="shared" si="11"/>
        <v>4.6961721695669691</v>
      </c>
      <c r="BS43" s="15">
        <f t="shared" si="11"/>
        <v>4.7186538535138718</v>
      </c>
      <c r="BT43" s="15">
        <f t="shared" si="11"/>
        <v>4.6432154596687996</v>
      </c>
      <c r="BU43" s="15">
        <f t="shared" si="11"/>
        <v>4.5726560832771774</v>
      </c>
      <c r="BV43" s="15">
        <f t="shared" si="11"/>
        <v>4.5057005101001044</v>
      </c>
      <c r="BW43" s="15">
        <f t="shared" si="11"/>
        <v>4.4405586825121794</v>
      </c>
      <c r="BX43" s="15">
        <f t="shared" si="11"/>
        <v>4.6449278258879101</v>
      </c>
      <c r="BY43" s="15">
        <f t="shared" si="11"/>
        <v>4.5715389480341138</v>
      </c>
      <c r="BZ43" s="15">
        <f t="shared" si="11"/>
        <v>4.4907154540920677</v>
      </c>
      <c r="CA43" s="15">
        <f t="shared" si="11"/>
        <v>4.3979913695421056</v>
      </c>
      <c r="CB43" s="15">
        <f t="shared" si="11"/>
        <v>4.2881646284345916</v>
      </c>
      <c r="CC43" s="15">
        <f t="shared" si="11"/>
        <v>4.3655879571583522</v>
      </c>
      <c r="CD43" s="15">
        <f t="shared" si="18"/>
        <v>4.1945767557394742</v>
      </c>
      <c r="CE43" s="15">
        <f t="shared" si="18"/>
        <v>3.9841628365745838</v>
      </c>
      <c r="CF43" s="15">
        <f t="shared" si="18"/>
        <v>3.7253892959396877</v>
      </c>
      <c r="CG43" s="15"/>
      <c r="CH43" s="15"/>
      <c r="CI43" s="15"/>
      <c r="CJ43" s="15"/>
      <c r="CK43" s="15"/>
      <c r="CL43" s="15"/>
      <c r="CM43" s="15"/>
      <c r="CN43" s="15"/>
      <c r="CO43" s="15"/>
      <c r="CP43" s="15"/>
      <c r="CQ43" s="15"/>
      <c r="CR43" s="15"/>
      <c r="CS43" s="15"/>
      <c r="CT43" s="20">
        <f t="shared" si="6"/>
        <v>154.94685479113926</v>
      </c>
      <c r="CU43" s="15"/>
      <c r="CV43" s="49">
        <f>賃金!R64*$B$3/100</f>
        <v>10.740888056971729</v>
      </c>
      <c r="CW43" s="15">
        <f t="shared" si="19"/>
        <v>10.672190374142337</v>
      </c>
      <c r="CX43" s="15">
        <f t="shared" si="19"/>
        <v>10.553771053688893</v>
      </c>
      <c r="CY43" s="15">
        <f t="shared" si="19"/>
        <v>10.622999794598373</v>
      </c>
      <c r="CZ43" s="15">
        <f t="shared" si="19"/>
        <v>10.417021272641943</v>
      </c>
      <c r="DA43" s="15">
        <f t="shared" si="19"/>
        <v>10.17783942701076</v>
      </c>
      <c r="DB43" s="15">
        <f t="shared" si="19"/>
        <v>9.9119808924601127</v>
      </c>
      <c r="DC43" s="15">
        <f t="shared" si="17"/>
        <v>9.626068919929553</v>
      </c>
      <c r="DD43" s="15">
        <f t="shared" si="17"/>
        <v>9.1211533510284877</v>
      </c>
      <c r="DE43" s="15">
        <f t="shared" si="17"/>
        <v>8.8214582472470084</v>
      </c>
      <c r="DF43" s="15">
        <f t="shared" si="17"/>
        <v>8.5208092545969105</v>
      </c>
      <c r="DG43" s="15">
        <f t="shared" si="17"/>
        <v>8.2247204412648607</v>
      </c>
      <c r="DH43" s="15">
        <f t="shared" si="17"/>
        <v>7.9381297755539801</v>
      </c>
      <c r="DI43" s="15">
        <f t="shared" si="12"/>
        <v>7.5639552570178186</v>
      </c>
      <c r="DJ43" s="15">
        <f t="shared" si="12"/>
        <v>7.3115800562194462</v>
      </c>
      <c r="DK43" s="15">
        <f t="shared" si="12"/>
        <v>7.0784612198235344</v>
      </c>
      <c r="DL43" s="15">
        <f t="shared" si="12"/>
        <v>6.8658740615240363</v>
      </c>
      <c r="DM43" s="15">
        <f t="shared" si="12"/>
        <v>6.6738636853340756</v>
      </c>
      <c r="DN43" s="15">
        <f t="shared" si="12"/>
        <v>6.7193139396373995</v>
      </c>
      <c r="DO43" s="15">
        <f t="shared" si="12"/>
        <v>6.5577637366558914</v>
      </c>
      <c r="DP43" s="15">
        <f t="shared" si="12"/>
        <v>6.4086239340218363</v>
      </c>
      <c r="DQ43" s="15">
        <f t="shared" si="12"/>
        <v>6.2654872816966876</v>
      </c>
      <c r="DR43" s="15">
        <f t="shared" si="12"/>
        <v>6.1199910957388104</v>
      </c>
      <c r="DS43" s="15">
        <f t="shared" si="12"/>
        <v>6.3296621073758077</v>
      </c>
      <c r="DT43" s="15">
        <f t="shared" si="12"/>
        <v>6.1345076192187831</v>
      </c>
      <c r="DU43" s="15">
        <f t="shared" si="12"/>
        <v>5.8963022667124134</v>
      </c>
      <c r="DV43" s="15">
        <f t="shared" si="12"/>
        <v>5.5964103567685832</v>
      </c>
      <c r="DW43" s="15">
        <f t="shared" si="12"/>
        <v>5.2133939149380204</v>
      </c>
      <c r="DX43" s="15">
        <f t="shared" si="12"/>
        <v>4.5269223022538885</v>
      </c>
      <c r="DY43" s="15">
        <f t="shared" ref="DY43:EL56" si="21">DX42</f>
        <v>3.9273593271600542</v>
      </c>
      <c r="DZ43" s="15"/>
      <c r="EA43" s="15"/>
      <c r="EB43" s="15"/>
      <c r="EC43" s="15"/>
      <c r="ED43" s="15"/>
      <c r="EE43" s="15"/>
      <c r="EF43" s="15"/>
      <c r="EN43" s="20">
        <f t="shared" si="8"/>
        <v>219.79761496626034</v>
      </c>
      <c r="EO43" s="29">
        <f t="shared" si="3"/>
        <v>20170.52673555414</v>
      </c>
      <c r="EQ43" s="13">
        <f t="shared" si="9"/>
        <v>-5616.3702649999996</v>
      </c>
      <c r="ER43" s="20">
        <f t="shared" si="4"/>
        <v>14554.15647055414</v>
      </c>
      <c r="ES43" s="13">
        <f t="shared" si="0"/>
        <v>718.71544414893174</v>
      </c>
    </row>
    <row r="44" spans="1:149">
      <c r="A44" s="18">
        <v>2056</v>
      </c>
      <c r="C44" s="13">
        <v>53</v>
      </c>
      <c r="D44" s="49">
        <f>賃金!P65*$B$3/100</f>
        <v>5.393110812031523</v>
      </c>
      <c r="E44" s="15">
        <f t="shared" si="14"/>
        <v>5.4089244441858577</v>
      </c>
      <c r="F44" s="15">
        <f t="shared" si="14"/>
        <v>5.4085552853062859</v>
      </c>
      <c r="G44" s="15">
        <f t="shared" si="14"/>
        <v>5.3936112940271093</v>
      </c>
      <c r="H44" s="15">
        <f t="shared" si="14"/>
        <v>5.4854933888591599</v>
      </c>
      <c r="I44" s="15">
        <f t="shared" si="14"/>
        <v>5.4451569486237021</v>
      </c>
      <c r="J44" s="15">
        <f t="shared" si="14"/>
        <v>5.3945552689561609</v>
      </c>
      <c r="K44" s="15">
        <f t="shared" si="14"/>
        <v>5.3351184109991072</v>
      </c>
      <c r="L44" s="15">
        <f t="shared" si="13"/>
        <v>5.2682108768645071</v>
      </c>
      <c r="M44" s="15">
        <f t="shared" si="13"/>
        <v>5.1617689898874746</v>
      </c>
      <c r="N44" s="15">
        <f t="shared" si="13"/>
        <v>5.084228265213639</v>
      </c>
      <c r="O44" s="15">
        <f t="shared" si="13"/>
        <v>5.0028931118898878</v>
      </c>
      <c r="P44" s="15">
        <f t="shared" si="13"/>
        <v>4.918810603220436</v>
      </c>
      <c r="Q44" s="15">
        <f t="shared" si="13"/>
        <v>4.8329386169002131</v>
      </c>
      <c r="R44" s="15">
        <f t="shared" si="13"/>
        <v>4.6834125507067315</v>
      </c>
      <c r="S44" s="15">
        <f t="shared" si="13"/>
        <v>4.5976037047241398</v>
      </c>
      <c r="T44" s="15">
        <f t="shared" si="13"/>
        <v>4.5122891056357979</v>
      </c>
      <c r="U44" s="15">
        <f t="shared" si="10"/>
        <v>4.4280144250456042</v>
      </c>
      <c r="V44" s="15">
        <f t="shared" si="10"/>
        <v>4.3452135782530936</v>
      </c>
      <c r="W44" s="15">
        <f t="shared" si="10"/>
        <v>4.2624055718904232</v>
      </c>
      <c r="X44" s="15">
        <f t="shared" si="10"/>
        <v>4.1834167009801009</v>
      </c>
      <c r="Y44" s="15">
        <f t="shared" si="10"/>
        <v>4.1064845250352002</v>
      </c>
      <c r="Z44" s="15">
        <f t="shared" si="10"/>
        <v>4.031548480551856</v>
      </c>
      <c r="AA44" s="15">
        <f t="shared" si="10"/>
        <v>3.9584125652969919</v>
      </c>
      <c r="AB44" s="15">
        <f t="shared" si="10"/>
        <v>4.1266476401024628</v>
      </c>
      <c r="AC44" s="15">
        <f t="shared" si="10"/>
        <v>4.0515952411261464</v>
      </c>
      <c r="AD44" s="15">
        <f t="shared" si="10"/>
        <v>3.9769166021219395</v>
      </c>
      <c r="AE44" s="15">
        <f t="shared" si="10"/>
        <v>3.9017780397580206</v>
      </c>
      <c r="AF44" s="15">
        <f t="shared" si="10"/>
        <v>3.8251768778358377</v>
      </c>
      <c r="AG44" s="15">
        <f t="shared" si="10"/>
        <v>4.1192231307511946</v>
      </c>
      <c r="AH44" s="15">
        <f t="shared" si="10"/>
        <v>4.0276930598885174</v>
      </c>
      <c r="AI44" s="15">
        <f t="shared" si="10"/>
        <v>3.930076448877025</v>
      </c>
      <c r="AJ44" s="15">
        <f t="shared" si="10"/>
        <v>3.824471961173133</v>
      </c>
      <c r="AK44" s="15">
        <f t="shared" si="20"/>
        <v>3.708764722152424</v>
      </c>
      <c r="AL44" s="15">
        <f t="shared" si="20"/>
        <v>3.1394351669941063</v>
      </c>
      <c r="AM44" s="15"/>
      <c r="AN44" s="15"/>
      <c r="AO44" s="15"/>
      <c r="AP44" s="15"/>
      <c r="AQ44" s="15"/>
      <c r="AR44" s="15"/>
      <c r="AS44" s="15"/>
      <c r="AT44" s="15"/>
      <c r="AU44" s="15"/>
      <c r="AV44" s="15"/>
      <c r="AW44" s="15"/>
      <c r="AX44" s="15"/>
      <c r="AY44" s="20">
        <f t="shared" si="1"/>
        <v>153.88084560383436</v>
      </c>
      <c r="AZ44" s="15"/>
      <c r="BA44" s="49">
        <f>賃金!Q65*$B$3/100</f>
        <v>6.0156433826144893</v>
      </c>
      <c r="BB44" s="15">
        <f t="shared" si="16"/>
        <v>6.0284616375997588</v>
      </c>
      <c r="BC44" s="15">
        <f t="shared" si="16"/>
        <v>6.0207012353652036</v>
      </c>
      <c r="BD44" s="15">
        <f t="shared" si="16"/>
        <v>5.9940337296892174</v>
      </c>
      <c r="BE44" s="15">
        <f t="shared" si="16"/>
        <v>6.0831843702625532</v>
      </c>
      <c r="BF44" s="15">
        <f t="shared" si="16"/>
        <v>6.0230006519576236</v>
      </c>
      <c r="BG44" s="15">
        <f t="shared" si="16"/>
        <v>5.9494430788246122</v>
      </c>
      <c r="BH44" s="15">
        <f t="shared" si="15"/>
        <v>5.864655292602146</v>
      </c>
      <c r="BI44" s="15">
        <f t="shared" si="15"/>
        <v>5.770801257404786</v>
      </c>
      <c r="BJ44" s="15">
        <f t="shared" si="15"/>
        <v>5.6767282257685645</v>
      </c>
      <c r="BK44" s="15">
        <f t="shared" si="15"/>
        <v>5.5710134024603031</v>
      </c>
      <c r="BL44" s="15">
        <f t="shared" si="15"/>
        <v>5.4624893765517619</v>
      </c>
      <c r="BM44" s="15">
        <f t="shared" si="15"/>
        <v>5.3530501710555152</v>
      </c>
      <c r="BN44" s="15">
        <f t="shared" si="11"/>
        <v>5.2444332138449674</v>
      </c>
      <c r="BO44" s="15">
        <f t="shared" si="11"/>
        <v>5.070273950359045</v>
      </c>
      <c r="BP44" s="15">
        <f t="shared" si="11"/>
        <v>4.9690660055180293</v>
      </c>
      <c r="BQ44" s="15">
        <f t="shared" si="11"/>
        <v>4.8725364771481008</v>
      </c>
      <c r="BR44" s="15">
        <f t="shared" si="11"/>
        <v>4.7814325222848666</v>
      </c>
      <c r="BS44" s="15">
        <f t="shared" si="11"/>
        <v>4.6961721695669691</v>
      </c>
      <c r="BT44" s="15">
        <f t="shared" si="11"/>
        <v>4.7186538535138718</v>
      </c>
      <c r="BU44" s="15">
        <f t="shared" si="11"/>
        <v>4.6432154596687996</v>
      </c>
      <c r="BV44" s="15">
        <f t="shared" si="11"/>
        <v>4.5726560832771774</v>
      </c>
      <c r="BW44" s="15">
        <f t="shared" si="11"/>
        <v>4.5057005101001044</v>
      </c>
      <c r="BX44" s="15">
        <f t="shared" si="11"/>
        <v>4.4405586825121794</v>
      </c>
      <c r="BY44" s="15">
        <f t="shared" si="11"/>
        <v>4.6449278258879101</v>
      </c>
      <c r="BZ44" s="15">
        <f t="shared" si="11"/>
        <v>4.5715389480341138</v>
      </c>
      <c r="CA44" s="15">
        <f t="shared" si="11"/>
        <v>4.4907154540920677</v>
      </c>
      <c r="CB44" s="15">
        <f t="shared" si="11"/>
        <v>4.3979913695421056</v>
      </c>
      <c r="CC44" s="15">
        <f t="shared" si="11"/>
        <v>4.2881646284345916</v>
      </c>
      <c r="CD44" s="15">
        <f t="shared" si="18"/>
        <v>4.3655879571583522</v>
      </c>
      <c r="CE44" s="15">
        <f t="shared" si="18"/>
        <v>4.1945767557394742</v>
      </c>
      <c r="CF44" s="15">
        <f t="shared" si="18"/>
        <v>3.9841628365745838</v>
      </c>
      <c r="CG44" s="15">
        <f t="shared" si="18"/>
        <v>3.7253892959396877</v>
      </c>
      <c r="CH44" s="15"/>
      <c r="CI44" s="15"/>
      <c r="CJ44" s="15"/>
      <c r="CK44" s="15"/>
      <c r="CL44" s="15"/>
      <c r="CM44" s="15"/>
      <c r="CN44" s="15"/>
      <c r="CO44" s="15"/>
      <c r="CP44" s="15"/>
      <c r="CQ44" s="15"/>
      <c r="CR44" s="15"/>
      <c r="CS44" s="15"/>
      <c r="CT44" s="20">
        <f t="shared" si="6"/>
        <v>160.97531642873898</v>
      </c>
      <c r="CU44" s="15"/>
      <c r="CV44" s="49">
        <f>賃金!R65*$B$3/100</f>
        <v>10.755199507973936</v>
      </c>
      <c r="CW44" s="15">
        <f t="shared" si="19"/>
        <v>10.740888056971729</v>
      </c>
      <c r="CX44" s="15">
        <f t="shared" si="19"/>
        <v>10.672190374142337</v>
      </c>
      <c r="CY44" s="15">
        <f t="shared" si="19"/>
        <v>10.553771053688893</v>
      </c>
      <c r="CZ44" s="15">
        <f t="shared" si="19"/>
        <v>10.622999794598373</v>
      </c>
      <c r="DA44" s="15">
        <f t="shared" si="19"/>
        <v>10.417021272641943</v>
      </c>
      <c r="DB44" s="15">
        <f t="shared" si="19"/>
        <v>10.17783942701076</v>
      </c>
      <c r="DC44" s="15">
        <f t="shared" si="17"/>
        <v>9.9119808924601127</v>
      </c>
      <c r="DD44" s="15">
        <f t="shared" si="17"/>
        <v>9.626068919929553</v>
      </c>
      <c r="DE44" s="15">
        <f t="shared" si="17"/>
        <v>9.1211533510284877</v>
      </c>
      <c r="DF44" s="15">
        <f t="shared" si="17"/>
        <v>8.8214582472470084</v>
      </c>
      <c r="DG44" s="15">
        <f t="shared" si="17"/>
        <v>8.5208092545969105</v>
      </c>
      <c r="DH44" s="15">
        <f t="shared" si="17"/>
        <v>8.2247204412648607</v>
      </c>
      <c r="DI44" s="15">
        <f t="shared" si="12"/>
        <v>7.9381297755539801</v>
      </c>
      <c r="DJ44" s="15">
        <f t="shared" si="12"/>
        <v>7.5639552570178186</v>
      </c>
      <c r="DK44" s="15">
        <f t="shared" si="12"/>
        <v>7.3115800562194462</v>
      </c>
      <c r="DL44" s="15">
        <f t="shared" si="12"/>
        <v>7.0784612198235344</v>
      </c>
      <c r="DM44" s="15">
        <f t="shared" si="12"/>
        <v>6.8658740615240363</v>
      </c>
      <c r="DN44" s="15">
        <f t="shared" si="12"/>
        <v>6.6738636853340756</v>
      </c>
      <c r="DO44" s="15">
        <f t="shared" si="12"/>
        <v>6.7193139396373995</v>
      </c>
      <c r="DP44" s="15">
        <f t="shared" si="12"/>
        <v>6.5577637366558914</v>
      </c>
      <c r="DQ44" s="15">
        <f t="shared" si="12"/>
        <v>6.4086239340218363</v>
      </c>
      <c r="DR44" s="15">
        <f t="shared" si="12"/>
        <v>6.2654872816966876</v>
      </c>
      <c r="DS44" s="15">
        <f t="shared" si="12"/>
        <v>6.1199910957388104</v>
      </c>
      <c r="DT44" s="15">
        <f t="shared" si="12"/>
        <v>6.3296621073758077</v>
      </c>
      <c r="DU44" s="15">
        <f t="shared" si="12"/>
        <v>6.1345076192187831</v>
      </c>
      <c r="DV44" s="15">
        <f t="shared" si="12"/>
        <v>5.8963022667124134</v>
      </c>
      <c r="DW44" s="15">
        <f t="shared" si="12"/>
        <v>5.5964103567685832</v>
      </c>
      <c r="DX44" s="15">
        <f t="shared" si="12"/>
        <v>5.2133939149380204</v>
      </c>
      <c r="DY44" s="15">
        <f t="shared" si="21"/>
        <v>4.5269223022538885</v>
      </c>
      <c r="DZ44" s="15">
        <f t="shared" si="21"/>
        <v>3.9273593271600542</v>
      </c>
      <c r="EA44" s="15"/>
      <c r="EB44" s="15"/>
      <c r="EC44" s="15"/>
      <c r="ED44" s="15"/>
      <c r="EE44" s="15"/>
      <c r="EF44" s="15"/>
      <c r="EN44" s="20">
        <f t="shared" si="8"/>
        <v>230.53850302323207</v>
      </c>
      <c r="EO44" s="29">
        <f t="shared" si="3"/>
        <v>21071.738028763448</v>
      </c>
      <c r="EQ44" s="13">
        <f t="shared" si="9"/>
        <v>-5616.3702649999996</v>
      </c>
      <c r="ER44" s="20">
        <f t="shared" si="4"/>
        <v>15455.367763763448</v>
      </c>
      <c r="ES44" s="13">
        <f t="shared" si="0"/>
        <v>698.59402636389677</v>
      </c>
    </row>
    <row r="45" spans="1:149">
      <c r="A45" s="18">
        <v>2057</v>
      </c>
      <c r="C45" s="13">
        <v>54</v>
      </c>
      <c r="D45" s="49">
        <f>賃金!P66*$B$3/100</f>
        <v>5.3594659874415473</v>
      </c>
      <c r="E45" s="15">
        <f t="shared" si="14"/>
        <v>5.393110812031523</v>
      </c>
      <c r="F45" s="15">
        <f t="shared" si="14"/>
        <v>5.4089244441858577</v>
      </c>
      <c r="G45" s="15">
        <f t="shared" si="14"/>
        <v>5.4085552853062859</v>
      </c>
      <c r="H45" s="15">
        <f t="shared" si="14"/>
        <v>5.3936112940271093</v>
      </c>
      <c r="I45" s="15">
        <f t="shared" si="14"/>
        <v>5.4854933888591599</v>
      </c>
      <c r="J45" s="15">
        <f t="shared" si="14"/>
        <v>5.4451569486237021</v>
      </c>
      <c r="K45" s="15">
        <f t="shared" si="14"/>
        <v>5.3945552689561609</v>
      </c>
      <c r="L45" s="15">
        <f t="shared" si="13"/>
        <v>5.3351184109991072</v>
      </c>
      <c r="M45" s="15">
        <f t="shared" si="13"/>
        <v>5.2682108768645071</v>
      </c>
      <c r="N45" s="15">
        <f t="shared" si="13"/>
        <v>5.1617689898874746</v>
      </c>
      <c r="O45" s="15">
        <f t="shared" si="13"/>
        <v>5.084228265213639</v>
      </c>
      <c r="P45" s="15">
        <f t="shared" si="13"/>
        <v>5.0028931118898878</v>
      </c>
      <c r="Q45" s="15">
        <f t="shared" si="13"/>
        <v>4.918810603220436</v>
      </c>
      <c r="R45" s="15">
        <f t="shared" si="13"/>
        <v>4.8329386169002131</v>
      </c>
      <c r="S45" s="15">
        <f t="shared" si="13"/>
        <v>4.6834125507067315</v>
      </c>
      <c r="T45" s="15">
        <f t="shared" si="13"/>
        <v>4.5976037047241398</v>
      </c>
      <c r="U45" s="15">
        <f t="shared" si="10"/>
        <v>4.5122891056357979</v>
      </c>
      <c r="V45" s="15">
        <f t="shared" si="10"/>
        <v>4.4280144250456042</v>
      </c>
      <c r="W45" s="15">
        <f t="shared" si="10"/>
        <v>4.3452135782530936</v>
      </c>
      <c r="X45" s="15">
        <f t="shared" si="10"/>
        <v>4.2624055718904232</v>
      </c>
      <c r="Y45" s="15">
        <f t="shared" si="10"/>
        <v>4.1834167009801009</v>
      </c>
      <c r="Z45" s="15">
        <f t="shared" si="10"/>
        <v>4.1064845250352002</v>
      </c>
      <c r="AA45" s="15">
        <f t="shared" si="10"/>
        <v>4.031548480551856</v>
      </c>
      <c r="AB45" s="15">
        <f t="shared" si="10"/>
        <v>3.9584125652969919</v>
      </c>
      <c r="AC45" s="15">
        <f t="shared" si="10"/>
        <v>4.1266476401024628</v>
      </c>
      <c r="AD45" s="15">
        <f t="shared" si="10"/>
        <v>4.0515952411261464</v>
      </c>
      <c r="AE45" s="15">
        <f t="shared" si="10"/>
        <v>3.9769166021219395</v>
      </c>
      <c r="AF45" s="15">
        <f t="shared" si="10"/>
        <v>3.9017780397580206</v>
      </c>
      <c r="AG45" s="15">
        <f t="shared" si="10"/>
        <v>3.8251768778358377</v>
      </c>
      <c r="AH45" s="15">
        <f t="shared" si="10"/>
        <v>4.1192231307511946</v>
      </c>
      <c r="AI45" s="15">
        <f t="shared" si="10"/>
        <v>4.0276930598885174</v>
      </c>
      <c r="AJ45" s="15">
        <f t="shared" si="10"/>
        <v>3.930076448877025</v>
      </c>
      <c r="AK45" s="15">
        <f t="shared" si="20"/>
        <v>3.824471961173133</v>
      </c>
      <c r="AL45" s="15">
        <f t="shared" si="20"/>
        <v>3.708764722152424</v>
      </c>
      <c r="AM45" s="15">
        <f t="shared" si="20"/>
        <v>3.1394351669941063</v>
      </c>
      <c r="AN45" s="15"/>
      <c r="AO45" s="15"/>
      <c r="AP45" s="15"/>
      <c r="AQ45" s="15"/>
      <c r="AR45" s="15"/>
      <c r="AS45" s="15"/>
      <c r="AT45" s="15"/>
      <c r="AU45" s="15"/>
      <c r="AV45" s="15"/>
      <c r="AW45" s="15"/>
      <c r="AX45" s="15"/>
      <c r="AY45" s="20">
        <f t="shared" si="1"/>
        <v>159.27395641586588</v>
      </c>
      <c r="AZ45" s="15"/>
      <c r="BA45" s="49">
        <f>賃金!Q66*$B$3/100</f>
        <v>5.9807676668064254</v>
      </c>
      <c r="BB45" s="15">
        <f t="shared" si="16"/>
        <v>6.0156433826144893</v>
      </c>
      <c r="BC45" s="15">
        <f t="shared" si="16"/>
        <v>6.0284616375997588</v>
      </c>
      <c r="BD45" s="15">
        <f t="shared" si="16"/>
        <v>6.0207012353652036</v>
      </c>
      <c r="BE45" s="15">
        <f t="shared" si="16"/>
        <v>5.9940337296892174</v>
      </c>
      <c r="BF45" s="15">
        <f t="shared" si="16"/>
        <v>6.0831843702625532</v>
      </c>
      <c r="BG45" s="15">
        <f t="shared" si="16"/>
        <v>6.0230006519576236</v>
      </c>
      <c r="BH45" s="15">
        <f t="shared" si="15"/>
        <v>5.9494430788246122</v>
      </c>
      <c r="BI45" s="15">
        <f t="shared" si="15"/>
        <v>5.864655292602146</v>
      </c>
      <c r="BJ45" s="15">
        <f t="shared" si="15"/>
        <v>5.770801257404786</v>
      </c>
      <c r="BK45" s="15">
        <f t="shared" si="15"/>
        <v>5.6767282257685645</v>
      </c>
      <c r="BL45" s="15">
        <f t="shared" si="15"/>
        <v>5.5710134024603031</v>
      </c>
      <c r="BM45" s="15">
        <f t="shared" si="15"/>
        <v>5.4624893765517619</v>
      </c>
      <c r="BN45" s="15">
        <f t="shared" si="11"/>
        <v>5.3530501710555152</v>
      </c>
      <c r="BO45" s="15">
        <f t="shared" si="11"/>
        <v>5.2444332138449674</v>
      </c>
      <c r="BP45" s="15">
        <f t="shared" si="11"/>
        <v>5.070273950359045</v>
      </c>
      <c r="BQ45" s="15">
        <f t="shared" si="11"/>
        <v>4.9690660055180293</v>
      </c>
      <c r="BR45" s="15">
        <f t="shared" si="11"/>
        <v>4.8725364771481008</v>
      </c>
      <c r="BS45" s="15">
        <f t="shared" si="11"/>
        <v>4.7814325222848666</v>
      </c>
      <c r="BT45" s="15">
        <f t="shared" si="11"/>
        <v>4.6961721695669691</v>
      </c>
      <c r="BU45" s="15">
        <f t="shared" si="11"/>
        <v>4.7186538535138718</v>
      </c>
      <c r="BV45" s="15">
        <f t="shared" si="11"/>
        <v>4.6432154596687996</v>
      </c>
      <c r="BW45" s="15">
        <f t="shared" si="11"/>
        <v>4.5726560832771774</v>
      </c>
      <c r="BX45" s="15">
        <f t="shared" si="11"/>
        <v>4.5057005101001044</v>
      </c>
      <c r="BY45" s="15">
        <f t="shared" si="11"/>
        <v>4.4405586825121794</v>
      </c>
      <c r="BZ45" s="15">
        <f t="shared" si="11"/>
        <v>4.6449278258879101</v>
      </c>
      <c r="CA45" s="15">
        <f t="shared" si="11"/>
        <v>4.5715389480341138</v>
      </c>
      <c r="CB45" s="15">
        <f t="shared" si="11"/>
        <v>4.4907154540920677</v>
      </c>
      <c r="CC45" s="15">
        <f t="shared" si="11"/>
        <v>4.3979913695421056</v>
      </c>
      <c r="CD45" s="15">
        <f t="shared" si="18"/>
        <v>4.2881646284345916</v>
      </c>
      <c r="CE45" s="15">
        <f t="shared" si="18"/>
        <v>4.3655879571583522</v>
      </c>
      <c r="CF45" s="15">
        <f t="shared" si="18"/>
        <v>4.1945767557394742</v>
      </c>
      <c r="CG45" s="15">
        <f t="shared" si="18"/>
        <v>3.9841628365745838</v>
      </c>
      <c r="CH45" s="15">
        <f t="shared" si="18"/>
        <v>3.7253892959396877</v>
      </c>
      <c r="CI45" s="15"/>
      <c r="CJ45" s="15"/>
      <c r="CK45" s="15"/>
      <c r="CL45" s="15"/>
      <c r="CM45" s="15"/>
      <c r="CN45" s="15"/>
      <c r="CO45" s="15"/>
      <c r="CP45" s="15"/>
      <c r="CQ45" s="15"/>
      <c r="CR45" s="15"/>
      <c r="CS45" s="15"/>
      <c r="CT45" s="20">
        <f t="shared" si="6"/>
        <v>166.99095981135352</v>
      </c>
      <c r="CU45" s="15"/>
      <c r="CV45" s="49">
        <f>賃金!R66*$B$3/100</f>
        <v>10.711225356105379</v>
      </c>
      <c r="CW45" s="15">
        <f t="shared" si="19"/>
        <v>10.755199507973936</v>
      </c>
      <c r="CX45" s="15">
        <f t="shared" si="19"/>
        <v>10.740888056971729</v>
      </c>
      <c r="CY45" s="15">
        <f t="shared" si="19"/>
        <v>10.672190374142337</v>
      </c>
      <c r="CZ45" s="15">
        <f t="shared" si="19"/>
        <v>10.553771053688893</v>
      </c>
      <c r="DA45" s="15">
        <f t="shared" si="19"/>
        <v>10.622999794598373</v>
      </c>
      <c r="DB45" s="15">
        <f t="shared" si="19"/>
        <v>10.417021272641943</v>
      </c>
      <c r="DC45" s="15">
        <f t="shared" si="17"/>
        <v>10.17783942701076</v>
      </c>
      <c r="DD45" s="15">
        <f t="shared" si="17"/>
        <v>9.9119808924601127</v>
      </c>
      <c r="DE45" s="15">
        <f t="shared" si="17"/>
        <v>9.626068919929553</v>
      </c>
      <c r="DF45" s="15">
        <f t="shared" si="17"/>
        <v>9.1211533510284877</v>
      </c>
      <c r="DG45" s="15">
        <f t="shared" si="17"/>
        <v>8.8214582472470084</v>
      </c>
      <c r="DH45" s="15">
        <f t="shared" si="17"/>
        <v>8.5208092545969105</v>
      </c>
      <c r="DI45" s="15">
        <f t="shared" si="12"/>
        <v>8.2247204412648607</v>
      </c>
      <c r="DJ45" s="15">
        <f t="shared" si="12"/>
        <v>7.9381297755539801</v>
      </c>
      <c r="DK45" s="15">
        <f t="shared" si="12"/>
        <v>7.5639552570178186</v>
      </c>
      <c r="DL45" s="15">
        <f t="shared" si="12"/>
        <v>7.3115800562194462</v>
      </c>
      <c r="DM45" s="15">
        <f t="shared" si="12"/>
        <v>7.0784612198235344</v>
      </c>
      <c r="DN45" s="15">
        <f t="shared" si="12"/>
        <v>6.8658740615240363</v>
      </c>
      <c r="DO45" s="15">
        <f t="shared" si="12"/>
        <v>6.6738636853340756</v>
      </c>
      <c r="DP45" s="15">
        <f t="shared" si="12"/>
        <v>6.7193139396373995</v>
      </c>
      <c r="DQ45" s="15">
        <f t="shared" si="12"/>
        <v>6.5577637366558914</v>
      </c>
      <c r="DR45" s="15">
        <f t="shared" si="12"/>
        <v>6.4086239340218363</v>
      </c>
      <c r="DS45" s="15">
        <f t="shared" si="12"/>
        <v>6.2654872816966876</v>
      </c>
      <c r="DT45" s="15">
        <f t="shared" si="12"/>
        <v>6.1199910957388104</v>
      </c>
      <c r="DU45" s="15">
        <f t="shared" si="12"/>
        <v>6.3296621073758077</v>
      </c>
      <c r="DV45" s="15">
        <f t="shared" si="12"/>
        <v>6.1345076192187831</v>
      </c>
      <c r="DW45" s="15">
        <f t="shared" si="12"/>
        <v>5.8963022667124134</v>
      </c>
      <c r="DX45" s="15">
        <f t="shared" si="12"/>
        <v>5.5964103567685832</v>
      </c>
      <c r="DY45" s="15">
        <f t="shared" si="21"/>
        <v>5.2133939149380204</v>
      </c>
      <c r="DZ45" s="15">
        <f t="shared" si="21"/>
        <v>4.5269223022538885</v>
      </c>
      <c r="EA45" s="15">
        <f t="shared" si="21"/>
        <v>3.9273593271600542</v>
      </c>
      <c r="EB45" s="15"/>
      <c r="EC45" s="15"/>
      <c r="ED45" s="15"/>
      <c r="EE45" s="15"/>
      <c r="EF45" s="15"/>
      <c r="EN45" s="20">
        <f t="shared" si="8"/>
        <v>241.29370253120601</v>
      </c>
      <c r="EO45" s="29">
        <f t="shared" si="3"/>
        <v>21973.088315458284</v>
      </c>
      <c r="EQ45" s="13">
        <f t="shared" si="9"/>
        <v>-5616.3702649999996</v>
      </c>
      <c r="ER45" s="20">
        <f t="shared" si="4"/>
        <v>16356.718050458285</v>
      </c>
      <c r="ES45" s="13">
        <f t="shared" si="0"/>
        <v>676.73288035122562</v>
      </c>
    </row>
    <row r="46" spans="1:149">
      <c r="A46" s="18">
        <v>2058</v>
      </c>
      <c r="C46" s="13">
        <v>55</v>
      </c>
      <c r="D46" s="49">
        <f>賃金!P67*$B$3/100</f>
        <v>4.9873594951507387</v>
      </c>
      <c r="E46" s="15">
        <f t="shared" si="14"/>
        <v>5.3594659874415473</v>
      </c>
      <c r="F46" s="15">
        <f t="shared" si="14"/>
        <v>5.393110812031523</v>
      </c>
      <c r="G46" s="15">
        <f t="shared" si="14"/>
        <v>5.4089244441858577</v>
      </c>
      <c r="H46" s="15">
        <f t="shared" si="14"/>
        <v>5.4085552853062859</v>
      </c>
      <c r="I46" s="15">
        <f t="shared" si="14"/>
        <v>5.3936112940271093</v>
      </c>
      <c r="J46" s="15">
        <f t="shared" si="14"/>
        <v>5.4854933888591599</v>
      </c>
      <c r="K46" s="15">
        <f t="shared" si="14"/>
        <v>5.4451569486237021</v>
      </c>
      <c r="L46" s="15">
        <f t="shared" si="13"/>
        <v>5.3945552689561609</v>
      </c>
      <c r="M46" s="15">
        <f t="shared" si="13"/>
        <v>5.3351184109991072</v>
      </c>
      <c r="N46" s="15">
        <f t="shared" si="13"/>
        <v>5.2682108768645071</v>
      </c>
      <c r="O46" s="15">
        <f t="shared" si="13"/>
        <v>5.1617689898874746</v>
      </c>
      <c r="P46" s="15">
        <f t="shared" si="13"/>
        <v>5.084228265213639</v>
      </c>
      <c r="Q46" s="15">
        <f t="shared" si="13"/>
        <v>5.0028931118898878</v>
      </c>
      <c r="R46" s="15">
        <f t="shared" si="13"/>
        <v>4.918810603220436</v>
      </c>
      <c r="S46" s="15">
        <f t="shared" si="13"/>
        <v>4.8329386169002131</v>
      </c>
      <c r="T46" s="15">
        <f t="shared" si="13"/>
        <v>4.6834125507067315</v>
      </c>
      <c r="U46" s="15">
        <f t="shared" si="10"/>
        <v>4.5976037047241398</v>
      </c>
      <c r="V46" s="15">
        <f t="shared" si="10"/>
        <v>4.5122891056357979</v>
      </c>
      <c r="W46" s="15">
        <f t="shared" si="10"/>
        <v>4.4280144250456042</v>
      </c>
      <c r="X46" s="15">
        <f t="shared" si="10"/>
        <v>4.3452135782530936</v>
      </c>
      <c r="Y46" s="15">
        <f t="shared" si="10"/>
        <v>4.2624055718904232</v>
      </c>
      <c r="Z46" s="15">
        <f t="shared" si="10"/>
        <v>4.1834167009801009</v>
      </c>
      <c r="AA46" s="15">
        <f t="shared" si="10"/>
        <v>4.1064845250352002</v>
      </c>
      <c r="AB46" s="15">
        <f t="shared" si="10"/>
        <v>4.031548480551856</v>
      </c>
      <c r="AC46" s="15">
        <f t="shared" si="10"/>
        <v>3.9584125652969919</v>
      </c>
      <c r="AD46" s="15">
        <f t="shared" si="10"/>
        <v>4.1266476401024628</v>
      </c>
      <c r="AE46" s="15">
        <f t="shared" si="10"/>
        <v>4.0515952411261464</v>
      </c>
      <c r="AF46" s="15">
        <f t="shared" si="10"/>
        <v>3.9769166021219395</v>
      </c>
      <c r="AG46" s="15">
        <f t="shared" si="10"/>
        <v>3.9017780397580206</v>
      </c>
      <c r="AH46" s="15">
        <f t="shared" si="10"/>
        <v>3.8251768778358377</v>
      </c>
      <c r="AI46" s="15">
        <f t="shared" si="10"/>
        <v>4.1192231307511946</v>
      </c>
      <c r="AJ46" s="15">
        <f t="shared" si="10"/>
        <v>4.0276930598885174</v>
      </c>
      <c r="AK46" s="15">
        <f t="shared" si="20"/>
        <v>3.930076448877025</v>
      </c>
      <c r="AL46" s="15">
        <f t="shared" si="20"/>
        <v>3.824471961173133</v>
      </c>
      <c r="AM46" s="15">
        <f t="shared" si="20"/>
        <v>3.708764722152424</v>
      </c>
      <c r="AN46" s="15">
        <f t="shared" si="20"/>
        <v>3.1394351669941063</v>
      </c>
      <c r="AO46" s="15"/>
      <c r="AP46" s="15"/>
      <c r="AQ46" s="15"/>
      <c r="AR46" s="15"/>
      <c r="AS46" s="15"/>
      <c r="AT46" s="15"/>
      <c r="AU46" s="15"/>
      <c r="AV46" s="15"/>
      <c r="AW46" s="15"/>
      <c r="AX46" s="15"/>
      <c r="AY46" s="20">
        <f t="shared" si="1"/>
        <v>164.63342240330741</v>
      </c>
      <c r="AZ46" s="15"/>
      <c r="BA46" s="49">
        <f>賃金!Q67*$B$3/100</f>
        <v>5.449616986244191</v>
      </c>
      <c r="BB46" s="15">
        <f t="shared" si="16"/>
        <v>5.9807676668064254</v>
      </c>
      <c r="BC46" s="15">
        <f t="shared" si="16"/>
        <v>6.0156433826144893</v>
      </c>
      <c r="BD46" s="15">
        <f t="shared" si="16"/>
        <v>6.0284616375997588</v>
      </c>
      <c r="BE46" s="15">
        <f t="shared" si="16"/>
        <v>6.0207012353652036</v>
      </c>
      <c r="BF46" s="15">
        <f t="shared" si="16"/>
        <v>5.9940337296892174</v>
      </c>
      <c r="BG46" s="15">
        <f t="shared" si="16"/>
        <v>6.0831843702625532</v>
      </c>
      <c r="BH46" s="15">
        <f t="shared" si="15"/>
        <v>6.0230006519576236</v>
      </c>
      <c r="BI46" s="15">
        <f t="shared" si="15"/>
        <v>5.9494430788246122</v>
      </c>
      <c r="BJ46" s="15">
        <f t="shared" si="15"/>
        <v>5.864655292602146</v>
      </c>
      <c r="BK46" s="15">
        <f t="shared" si="15"/>
        <v>5.770801257404786</v>
      </c>
      <c r="BL46" s="15">
        <f t="shared" si="15"/>
        <v>5.6767282257685645</v>
      </c>
      <c r="BM46" s="15">
        <f t="shared" si="15"/>
        <v>5.5710134024603031</v>
      </c>
      <c r="BN46" s="15">
        <f t="shared" si="11"/>
        <v>5.4624893765517619</v>
      </c>
      <c r="BO46" s="15">
        <f t="shared" si="11"/>
        <v>5.3530501710555152</v>
      </c>
      <c r="BP46" s="15">
        <f t="shared" si="11"/>
        <v>5.2444332138449674</v>
      </c>
      <c r="BQ46" s="15">
        <f t="shared" si="11"/>
        <v>5.070273950359045</v>
      </c>
      <c r="BR46" s="15">
        <f t="shared" si="11"/>
        <v>4.9690660055180293</v>
      </c>
      <c r="BS46" s="15">
        <f t="shared" si="11"/>
        <v>4.8725364771481008</v>
      </c>
      <c r="BT46" s="15">
        <f t="shared" si="11"/>
        <v>4.7814325222848666</v>
      </c>
      <c r="BU46" s="15">
        <f t="shared" si="11"/>
        <v>4.6961721695669691</v>
      </c>
      <c r="BV46" s="15">
        <f t="shared" si="11"/>
        <v>4.7186538535138718</v>
      </c>
      <c r="BW46" s="15">
        <f t="shared" si="11"/>
        <v>4.6432154596687996</v>
      </c>
      <c r="BX46" s="15">
        <f t="shared" si="11"/>
        <v>4.5726560832771774</v>
      </c>
      <c r="BY46" s="15">
        <f t="shared" si="11"/>
        <v>4.5057005101001044</v>
      </c>
      <c r="BZ46" s="15">
        <f t="shared" si="11"/>
        <v>4.4405586825121794</v>
      </c>
      <c r="CA46" s="15">
        <f t="shared" si="11"/>
        <v>4.6449278258879101</v>
      </c>
      <c r="CB46" s="15">
        <f t="shared" si="11"/>
        <v>4.5715389480341138</v>
      </c>
      <c r="CC46" s="15">
        <f t="shared" si="11"/>
        <v>4.4907154540920677</v>
      </c>
      <c r="CD46" s="15">
        <f t="shared" si="18"/>
        <v>4.3979913695421056</v>
      </c>
      <c r="CE46" s="15">
        <f t="shared" si="18"/>
        <v>4.2881646284345916</v>
      </c>
      <c r="CF46" s="15">
        <f t="shared" si="18"/>
        <v>4.3655879571583522</v>
      </c>
      <c r="CG46" s="15">
        <f t="shared" si="18"/>
        <v>4.1945767557394742</v>
      </c>
      <c r="CH46" s="15">
        <f t="shared" si="18"/>
        <v>3.9841628365745838</v>
      </c>
      <c r="CI46" s="15">
        <f t="shared" si="18"/>
        <v>3.7253892959396877</v>
      </c>
      <c r="CJ46" s="15"/>
      <c r="CK46" s="15"/>
      <c r="CL46" s="15"/>
      <c r="CM46" s="15"/>
      <c r="CN46" s="15"/>
      <c r="CO46" s="15"/>
      <c r="CP46" s="15"/>
      <c r="CQ46" s="15"/>
      <c r="CR46" s="15"/>
      <c r="CS46" s="15"/>
      <c r="CT46" s="20">
        <f t="shared" si="6"/>
        <v>172.97172747815995</v>
      </c>
      <c r="CU46" s="15"/>
      <c r="CV46" s="49">
        <f>賃金!R67*$B$3/100</f>
        <v>10.217888539148644</v>
      </c>
      <c r="CW46" s="15">
        <f t="shared" si="19"/>
        <v>10.711225356105379</v>
      </c>
      <c r="CX46" s="15">
        <f t="shared" si="19"/>
        <v>10.755199507973936</v>
      </c>
      <c r="CY46" s="15">
        <f t="shared" si="19"/>
        <v>10.740888056971729</v>
      </c>
      <c r="CZ46" s="15">
        <f t="shared" si="19"/>
        <v>10.672190374142337</v>
      </c>
      <c r="DA46" s="15">
        <f t="shared" si="19"/>
        <v>10.553771053688893</v>
      </c>
      <c r="DB46" s="15">
        <f t="shared" si="19"/>
        <v>10.622999794598373</v>
      </c>
      <c r="DC46" s="15">
        <f t="shared" si="17"/>
        <v>10.417021272641943</v>
      </c>
      <c r="DD46" s="15">
        <f t="shared" si="17"/>
        <v>10.17783942701076</v>
      </c>
      <c r="DE46" s="15">
        <f t="shared" si="17"/>
        <v>9.9119808924601127</v>
      </c>
      <c r="DF46" s="15">
        <f t="shared" si="17"/>
        <v>9.626068919929553</v>
      </c>
      <c r="DG46" s="15">
        <f t="shared" si="17"/>
        <v>9.1211533510284877</v>
      </c>
      <c r="DH46" s="15">
        <f t="shared" si="17"/>
        <v>8.8214582472470084</v>
      </c>
      <c r="DI46" s="15">
        <f t="shared" si="12"/>
        <v>8.5208092545969105</v>
      </c>
      <c r="DJ46" s="15">
        <f t="shared" si="12"/>
        <v>8.2247204412648607</v>
      </c>
      <c r="DK46" s="15">
        <f t="shared" si="12"/>
        <v>7.9381297755539801</v>
      </c>
      <c r="DL46" s="15">
        <f t="shared" si="12"/>
        <v>7.5639552570178186</v>
      </c>
      <c r="DM46" s="15">
        <f t="shared" si="12"/>
        <v>7.3115800562194462</v>
      </c>
      <c r="DN46" s="15">
        <f t="shared" si="12"/>
        <v>7.0784612198235344</v>
      </c>
      <c r="DO46" s="15">
        <f t="shared" si="12"/>
        <v>6.8658740615240363</v>
      </c>
      <c r="DP46" s="15">
        <f t="shared" si="12"/>
        <v>6.6738636853340756</v>
      </c>
      <c r="DQ46" s="15">
        <f t="shared" si="12"/>
        <v>6.7193139396373995</v>
      </c>
      <c r="DR46" s="15">
        <f t="shared" si="12"/>
        <v>6.5577637366558914</v>
      </c>
      <c r="DS46" s="15">
        <f t="shared" si="12"/>
        <v>6.4086239340218363</v>
      </c>
      <c r="DT46" s="15">
        <f t="shared" si="12"/>
        <v>6.2654872816966876</v>
      </c>
      <c r="DU46" s="15">
        <f t="shared" si="12"/>
        <v>6.1199910957388104</v>
      </c>
      <c r="DV46" s="15">
        <f t="shared" si="12"/>
        <v>6.3296621073758077</v>
      </c>
      <c r="DW46" s="15">
        <f t="shared" si="12"/>
        <v>6.1345076192187831</v>
      </c>
      <c r="DX46" s="15">
        <f t="shared" si="12"/>
        <v>5.8963022667124134</v>
      </c>
      <c r="DY46" s="15">
        <f t="shared" si="21"/>
        <v>5.5964103567685832</v>
      </c>
      <c r="DZ46" s="15">
        <f t="shared" si="21"/>
        <v>5.2133939149380204</v>
      </c>
      <c r="EA46" s="15">
        <f t="shared" si="21"/>
        <v>4.5269223022538885</v>
      </c>
      <c r="EB46" s="15">
        <f t="shared" si="21"/>
        <v>3.9273593271600542</v>
      </c>
      <c r="EC46" s="15"/>
      <c r="ED46" s="15"/>
      <c r="EE46" s="15"/>
      <c r="EF46" s="15"/>
      <c r="EN46" s="20">
        <f t="shared" si="8"/>
        <v>252.00492788731137</v>
      </c>
      <c r="EO46" s="29">
        <f t="shared" si="3"/>
        <v>22870.219731222795</v>
      </c>
      <c r="EQ46" s="13">
        <f t="shared" si="9"/>
        <v>-5616.3702649999996</v>
      </c>
      <c r="ER46" s="20">
        <f t="shared" si="4"/>
        <v>17253.849466222797</v>
      </c>
      <c r="ES46" s="13">
        <f t="shared" si="0"/>
        <v>653.40537315618406</v>
      </c>
    </row>
    <row r="47" spans="1:149">
      <c r="A47" s="18">
        <v>2059</v>
      </c>
      <c r="C47" s="13">
        <v>56</v>
      </c>
      <c r="D47" s="49">
        <f>賃金!P68*$B$3/100</f>
        <v>4.9174403876608688</v>
      </c>
      <c r="E47" s="15">
        <f t="shared" si="14"/>
        <v>4.9873594951507387</v>
      </c>
      <c r="F47" s="15">
        <f t="shared" si="14"/>
        <v>5.3594659874415473</v>
      </c>
      <c r="G47" s="15">
        <f t="shared" si="14"/>
        <v>5.393110812031523</v>
      </c>
      <c r="H47" s="15">
        <f t="shared" si="14"/>
        <v>5.4089244441858577</v>
      </c>
      <c r="I47" s="15">
        <f t="shared" si="14"/>
        <v>5.4085552853062859</v>
      </c>
      <c r="J47" s="15">
        <f t="shared" si="14"/>
        <v>5.3936112940271093</v>
      </c>
      <c r="K47" s="15">
        <f t="shared" si="14"/>
        <v>5.4854933888591599</v>
      </c>
      <c r="L47" s="15">
        <f t="shared" si="13"/>
        <v>5.4451569486237021</v>
      </c>
      <c r="M47" s="15">
        <f t="shared" si="13"/>
        <v>5.3945552689561609</v>
      </c>
      <c r="N47" s="15">
        <f t="shared" si="13"/>
        <v>5.3351184109991072</v>
      </c>
      <c r="O47" s="15">
        <f t="shared" si="13"/>
        <v>5.2682108768645071</v>
      </c>
      <c r="P47" s="15">
        <f t="shared" si="13"/>
        <v>5.1617689898874746</v>
      </c>
      <c r="Q47" s="15">
        <f t="shared" si="13"/>
        <v>5.084228265213639</v>
      </c>
      <c r="R47" s="15">
        <f t="shared" si="13"/>
        <v>5.0028931118898878</v>
      </c>
      <c r="S47" s="15">
        <f t="shared" si="13"/>
        <v>4.918810603220436</v>
      </c>
      <c r="T47" s="15">
        <f t="shared" si="13"/>
        <v>4.8329386169002131</v>
      </c>
      <c r="U47" s="15">
        <f t="shared" si="10"/>
        <v>4.6834125507067315</v>
      </c>
      <c r="V47" s="15">
        <f t="shared" si="10"/>
        <v>4.5976037047241398</v>
      </c>
      <c r="W47" s="15">
        <f t="shared" si="10"/>
        <v>4.5122891056357979</v>
      </c>
      <c r="X47" s="15">
        <f t="shared" si="10"/>
        <v>4.4280144250456042</v>
      </c>
      <c r="Y47" s="15">
        <f t="shared" si="10"/>
        <v>4.3452135782530936</v>
      </c>
      <c r="Z47" s="15">
        <f t="shared" si="10"/>
        <v>4.2624055718904232</v>
      </c>
      <c r="AA47" s="15">
        <f t="shared" si="10"/>
        <v>4.1834167009801009</v>
      </c>
      <c r="AB47" s="15">
        <f t="shared" si="10"/>
        <v>4.1064845250352002</v>
      </c>
      <c r="AC47" s="15">
        <f t="shared" si="10"/>
        <v>4.031548480551856</v>
      </c>
      <c r="AD47" s="15">
        <f t="shared" si="10"/>
        <v>3.9584125652969919</v>
      </c>
      <c r="AE47" s="15">
        <f t="shared" si="10"/>
        <v>4.1266476401024628</v>
      </c>
      <c r="AF47" s="15">
        <f t="shared" si="10"/>
        <v>4.0515952411261464</v>
      </c>
      <c r="AG47" s="15">
        <f t="shared" si="10"/>
        <v>3.9769166021219395</v>
      </c>
      <c r="AH47" s="15">
        <f t="shared" si="10"/>
        <v>3.9017780397580206</v>
      </c>
      <c r="AI47" s="15">
        <f t="shared" si="10"/>
        <v>3.8251768778358377</v>
      </c>
      <c r="AJ47" s="15">
        <f t="shared" si="10"/>
        <v>4.1192231307511946</v>
      </c>
      <c r="AK47" s="15">
        <f t="shared" si="20"/>
        <v>4.0276930598885174</v>
      </c>
      <c r="AL47" s="15">
        <f t="shared" si="20"/>
        <v>3.930076448877025</v>
      </c>
      <c r="AM47" s="15">
        <f t="shared" si="20"/>
        <v>3.824471961173133</v>
      </c>
      <c r="AN47" s="15">
        <f t="shared" si="20"/>
        <v>3.708764722152424</v>
      </c>
      <c r="AO47" s="15">
        <f t="shared" si="20"/>
        <v>3.1394351669941063</v>
      </c>
      <c r="AP47" s="15"/>
      <c r="AQ47" s="15"/>
      <c r="AR47" s="15"/>
      <c r="AS47" s="15"/>
      <c r="AT47" s="15"/>
      <c r="AU47" s="15"/>
      <c r="AV47" s="15"/>
      <c r="AW47" s="15"/>
      <c r="AX47" s="15"/>
      <c r="AY47" s="20">
        <f t="shared" si="1"/>
        <v>169.62078189845818</v>
      </c>
      <c r="AZ47" s="15"/>
      <c r="BA47" s="49">
        <f>賃金!Q68*$B$3/100</f>
        <v>5.3737207573448362</v>
      </c>
      <c r="BB47" s="15">
        <f t="shared" si="16"/>
        <v>5.449616986244191</v>
      </c>
      <c r="BC47" s="15">
        <f t="shared" si="16"/>
        <v>5.9807676668064254</v>
      </c>
      <c r="BD47" s="15">
        <f t="shared" si="16"/>
        <v>6.0156433826144893</v>
      </c>
      <c r="BE47" s="15">
        <f t="shared" si="16"/>
        <v>6.0284616375997588</v>
      </c>
      <c r="BF47" s="15">
        <f t="shared" si="16"/>
        <v>6.0207012353652036</v>
      </c>
      <c r="BG47" s="15">
        <f t="shared" si="16"/>
        <v>5.9940337296892174</v>
      </c>
      <c r="BH47" s="15">
        <f t="shared" si="15"/>
        <v>6.0831843702625532</v>
      </c>
      <c r="BI47" s="15">
        <f t="shared" si="15"/>
        <v>6.0230006519576236</v>
      </c>
      <c r="BJ47" s="15">
        <f t="shared" si="15"/>
        <v>5.9494430788246122</v>
      </c>
      <c r="BK47" s="15">
        <f t="shared" si="15"/>
        <v>5.864655292602146</v>
      </c>
      <c r="BL47" s="15">
        <f t="shared" si="15"/>
        <v>5.770801257404786</v>
      </c>
      <c r="BM47" s="15">
        <f t="shared" si="15"/>
        <v>5.6767282257685645</v>
      </c>
      <c r="BN47" s="15">
        <f t="shared" si="11"/>
        <v>5.5710134024603031</v>
      </c>
      <c r="BO47" s="15">
        <f t="shared" si="11"/>
        <v>5.4624893765517619</v>
      </c>
      <c r="BP47" s="15">
        <f t="shared" si="11"/>
        <v>5.3530501710555152</v>
      </c>
      <c r="BQ47" s="15">
        <f t="shared" si="11"/>
        <v>5.2444332138449674</v>
      </c>
      <c r="BR47" s="15">
        <f t="shared" si="11"/>
        <v>5.070273950359045</v>
      </c>
      <c r="BS47" s="15">
        <f t="shared" si="11"/>
        <v>4.9690660055180293</v>
      </c>
      <c r="BT47" s="15">
        <f t="shared" si="11"/>
        <v>4.8725364771481008</v>
      </c>
      <c r="BU47" s="15">
        <f t="shared" si="11"/>
        <v>4.7814325222848666</v>
      </c>
      <c r="BV47" s="15">
        <f t="shared" si="11"/>
        <v>4.6961721695669691</v>
      </c>
      <c r="BW47" s="15">
        <f t="shared" si="11"/>
        <v>4.7186538535138718</v>
      </c>
      <c r="BX47" s="15">
        <f t="shared" si="11"/>
        <v>4.6432154596687996</v>
      </c>
      <c r="BY47" s="15">
        <f t="shared" si="11"/>
        <v>4.5726560832771774</v>
      </c>
      <c r="BZ47" s="15">
        <f t="shared" si="11"/>
        <v>4.5057005101001044</v>
      </c>
      <c r="CA47" s="15">
        <f t="shared" si="11"/>
        <v>4.4405586825121794</v>
      </c>
      <c r="CB47" s="15">
        <f t="shared" si="11"/>
        <v>4.6449278258879101</v>
      </c>
      <c r="CC47" s="15">
        <f t="shared" si="11"/>
        <v>4.5715389480341138</v>
      </c>
      <c r="CD47" s="15">
        <f t="shared" si="18"/>
        <v>4.4907154540920677</v>
      </c>
      <c r="CE47" s="15">
        <f t="shared" si="18"/>
        <v>4.3979913695421056</v>
      </c>
      <c r="CF47" s="15">
        <f t="shared" si="18"/>
        <v>4.2881646284345916</v>
      </c>
      <c r="CG47" s="15">
        <f t="shared" si="18"/>
        <v>4.3655879571583522</v>
      </c>
      <c r="CH47" s="15">
        <f t="shared" si="18"/>
        <v>4.1945767557394742</v>
      </c>
      <c r="CI47" s="15">
        <f t="shared" si="18"/>
        <v>3.9841628365745838</v>
      </c>
      <c r="CJ47" s="15">
        <f t="shared" si="18"/>
        <v>3.7253892959396877</v>
      </c>
      <c r="CK47" s="15"/>
      <c r="CL47" s="15"/>
      <c r="CM47" s="15"/>
      <c r="CN47" s="15"/>
      <c r="CO47" s="15"/>
      <c r="CP47" s="15"/>
      <c r="CQ47" s="15"/>
      <c r="CR47" s="15"/>
      <c r="CS47" s="15"/>
      <c r="CT47" s="20">
        <f t="shared" si="6"/>
        <v>178.42134446440414</v>
      </c>
      <c r="CU47" s="15"/>
      <c r="CV47" s="49">
        <f>賃金!R68*$B$3/100</f>
        <v>10.055542603582213</v>
      </c>
      <c r="CW47" s="15">
        <f t="shared" si="19"/>
        <v>10.217888539148644</v>
      </c>
      <c r="CX47" s="15">
        <f t="shared" si="19"/>
        <v>10.711225356105379</v>
      </c>
      <c r="CY47" s="15">
        <f t="shared" si="19"/>
        <v>10.755199507973936</v>
      </c>
      <c r="CZ47" s="15">
        <f t="shared" si="19"/>
        <v>10.740888056971729</v>
      </c>
      <c r="DA47" s="15">
        <f t="shared" si="19"/>
        <v>10.672190374142337</v>
      </c>
      <c r="DB47" s="15">
        <f t="shared" si="19"/>
        <v>10.553771053688893</v>
      </c>
      <c r="DC47" s="15">
        <f t="shared" si="17"/>
        <v>10.622999794598373</v>
      </c>
      <c r="DD47" s="15">
        <f t="shared" si="17"/>
        <v>10.417021272641943</v>
      </c>
      <c r="DE47" s="15">
        <f t="shared" si="17"/>
        <v>10.17783942701076</v>
      </c>
      <c r="DF47" s="15">
        <f t="shared" si="17"/>
        <v>9.9119808924601127</v>
      </c>
      <c r="DG47" s="15">
        <f t="shared" si="17"/>
        <v>9.626068919929553</v>
      </c>
      <c r="DH47" s="15">
        <f t="shared" si="17"/>
        <v>9.1211533510284877</v>
      </c>
      <c r="DI47" s="15">
        <f t="shared" si="12"/>
        <v>8.8214582472470084</v>
      </c>
      <c r="DJ47" s="15">
        <f t="shared" si="12"/>
        <v>8.5208092545969105</v>
      </c>
      <c r="DK47" s="15">
        <f t="shared" si="12"/>
        <v>8.2247204412648607</v>
      </c>
      <c r="DL47" s="15">
        <f t="shared" si="12"/>
        <v>7.9381297755539801</v>
      </c>
      <c r="DM47" s="15">
        <f t="shared" si="12"/>
        <v>7.5639552570178186</v>
      </c>
      <c r="DN47" s="15">
        <f t="shared" si="12"/>
        <v>7.3115800562194462</v>
      </c>
      <c r="DO47" s="15">
        <f t="shared" si="12"/>
        <v>7.0784612198235344</v>
      </c>
      <c r="DP47" s="15">
        <f t="shared" si="12"/>
        <v>6.8658740615240363</v>
      </c>
      <c r="DQ47" s="15">
        <f t="shared" si="12"/>
        <v>6.6738636853340756</v>
      </c>
      <c r="DR47" s="15">
        <f t="shared" si="12"/>
        <v>6.7193139396373995</v>
      </c>
      <c r="DS47" s="15">
        <f t="shared" si="12"/>
        <v>6.5577637366558914</v>
      </c>
      <c r="DT47" s="15">
        <f t="shared" si="12"/>
        <v>6.4086239340218363</v>
      </c>
      <c r="DU47" s="15">
        <f t="shared" si="12"/>
        <v>6.2654872816966876</v>
      </c>
      <c r="DV47" s="15">
        <f t="shared" si="12"/>
        <v>6.1199910957388104</v>
      </c>
      <c r="DW47" s="15">
        <f t="shared" si="12"/>
        <v>6.3296621073758077</v>
      </c>
      <c r="DX47" s="15">
        <f t="shared" si="12"/>
        <v>6.1345076192187831</v>
      </c>
      <c r="DY47" s="15">
        <f t="shared" si="21"/>
        <v>5.8963022667124134</v>
      </c>
      <c r="DZ47" s="15">
        <f t="shared" si="21"/>
        <v>5.5964103567685832</v>
      </c>
      <c r="EA47" s="15">
        <f t="shared" si="21"/>
        <v>5.2133939149380204</v>
      </c>
      <c r="EB47" s="15">
        <f t="shared" si="21"/>
        <v>4.5269223022538885</v>
      </c>
      <c r="EC47" s="15">
        <f t="shared" si="21"/>
        <v>3.9273593271600542</v>
      </c>
      <c r="ED47" s="15"/>
      <c r="EE47" s="15"/>
      <c r="EF47" s="15"/>
      <c r="EN47" s="20">
        <f t="shared" si="8"/>
        <v>262.22281642645999</v>
      </c>
      <c r="EO47" s="29">
        <f t="shared" si="3"/>
        <v>23719.48031738697</v>
      </c>
      <c r="EQ47" s="13">
        <f t="shared" si="9"/>
        <v>-5616.3702649999996</v>
      </c>
      <c r="ER47" s="20">
        <f t="shared" si="4"/>
        <v>18103.110052386968</v>
      </c>
      <c r="ES47" s="13">
        <f t="shared" si="0"/>
        <v>627.51696978311008</v>
      </c>
    </row>
    <row r="48" spans="1:149">
      <c r="A48" s="18">
        <v>2060</v>
      </c>
      <c r="C48" s="13">
        <v>57</v>
      </c>
      <c r="D48" s="49">
        <f>賃金!P69*$B$3/100</f>
        <v>4.8259303551241111</v>
      </c>
      <c r="E48" s="15">
        <f t="shared" si="14"/>
        <v>4.9174403876608688</v>
      </c>
      <c r="F48" s="15">
        <f t="shared" si="14"/>
        <v>4.9873594951507387</v>
      </c>
      <c r="G48" s="15">
        <f t="shared" si="14"/>
        <v>5.3594659874415473</v>
      </c>
      <c r="H48" s="15">
        <f t="shared" si="14"/>
        <v>5.393110812031523</v>
      </c>
      <c r="I48" s="15">
        <f t="shared" si="14"/>
        <v>5.4089244441858577</v>
      </c>
      <c r="J48" s="15">
        <f t="shared" si="14"/>
        <v>5.4085552853062859</v>
      </c>
      <c r="K48" s="15">
        <f t="shared" si="14"/>
        <v>5.3936112940271093</v>
      </c>
      <c r="L48" s="15">
        <f t="shared" si="13"/>
        <v>5.4854933888591599</v>
      </c>
      <c r="M48" s="15">
        <f t="shared" si="13"/>
        <v>5.4451569486237021</v>
      </c>
      <c r="N48" s="15">
        <f t="shared" si="13"/>
        <v>5.3945552689561609</v>
      </c>
      <c r="O48" s="15">
        <f t="shared" si="13"/>
        <v>5.3351184109991072</v>
      </c>
      <c r="P48" s="15">
        <f t="shared" si="13"/>
        <v>5.2682108768645071</v>
      </c>
      <c r="Q48" s="15">
        <f t="shared" si="13"/>
        <v>5.1617689898874746</v>
      </c>
      <c r="R48" s="15">
        <f t="shared" si="13"/>
        <v>5.084228265213639</v>
      </c>
      <c r="S48" s="15">
        <f t="shared" si="13"/>
        <v>5.0028931118898878</v>
      </c>
      <c r="T48" s="15">
        <f t="shared" si="13"/>
        <v>4.918810603220436</v>
      </c>
      <c r="U48" s="15">
        <f t="shared" si="10"/>
        <v>4.8329386169002131</v>
      </c>
      <c r="V48" s="15">
        <f t="shared" si="10"/>
        <v>4.6834125507067315</v>
      </c>
      <c r="W48" s="15">
        <f t="shared" si="10"/>
        <v>4.5976037047241398</v>
      </c>
      <c r="X48" s="15">
        <f t="shared" si="10"/>
        <v>4.5122891056357979</v>
      </c>
      <c r="Y48" s="15">
        <f t="shared" si="10"/>
        <v>4.4280144250456042</v>
      </c>
      <c r="Z48" s="15">
        <f t="shared" si="10"/>
        <v>4.3452135782530936</v>
      </c>
      <c r="AA48" s="15">
        <f t="shared" si="10"/>
        <v>4.2624055718904232</v>
      </c>
      <c r="AB48" s="15">
        <f t="shared" si="10"/>
        <v>4.1834167009801009</v>
      </c>
      <c r="AC48" s="15">
        <f t="shared" si="10"/>
        <v>4.1064845250352002</v>
      </c>
      <c r="AD48" s="15">
        <f t="shared" si="10"/>
        <v>4.031548480551856</v>
      </c>
      <c r="AE48" s="15">
        <f t="shared" si="10"/>
        <v>3.9584125652969919</v>
      </c>
      <c r="AF48" s="15">
        <f t="shared" si="10"/>
        <v>4.1266476401024628</v>
      </c>
      <c r="AG48" s="15">
        <f t="shared" si="10"/>
        <v>4.0515952411261464</v>
      </c>
      <c r="AH48" s="15">
        <f t="shared" si="10"/>
        <v>3.9769166021219395</v>
      </c>
      <c r="AI48" s="15">
        <f t="shared" si="10"/>
        <v>3.9017780397580206</v>
      </c>
      <c r="AJ48" s="15">
        <f t="shared" si="10"/>
        <v>3.8251768778358377</v>
      </c>
      <c r="AK48" s="15">
        <f t="shared" si="20"/>
        <v>4.1192231307511946</v>
      </c>
      <c r="AL48" s="15">
        <f t="shared" si="20"/>
        <v>4.0276930598885174</v>
      </c>
      <c r="AM48" s="15">
        <f t="shared" si="20"/>
        <v>3.930076448877025</v>
      </c>
      <c r="AN48" s="15">
        <f t="shared" si="20"/>
        <v>3.824471961173133</v>
      </c>
      <c r="AO48" s="15">
        <f t="shared" si="20"/>
        <v>3.708764722152424</v>
      </c>
      <c r="AP48" s="15">
        <f t="shared" si="20"/>
        <v>3.1394351669941063</v>
      </c>
      <c r="AQ48" s="15"/>
      <c r="AR48" s="15"/>
      <c r="AS48" s="15"/>
      <c r="AT48" s="15"/>
      <c r="AU48" s="15"/>
      <c r="AV48" s="15"/>
      <c r="AW48" s="15"/>
      <c r="AX48" s="15"/>
      <c r="AY48" s="20">
        <f t="shared" si="1"/>
        <v>174.53822228611904</v>
      </c>
      <c r="AZ48" s="15"/>
      <c r="BA48" s="49">
        <f>賃金!Q69*$B$3/100</f>
        <v>5.2748286844031353</v>
      </c>
      <c r="BB48" s="15">
        <f t="shared" si="16"/>
        <v>5.3737207573448362</v>
      </c>
      <c r="BC48" s="15">
        <f t="shared" si="16"/>
        <v>5.449616986244191</v>
      </c>
      <c r="BD48" s="15">
        <f t="shared" si="16"/>
        <v>5.9807676668064254</v>
      </c>
      <c r="BE48" s="15">
        <f t="shared" si="16"/>
        <v>6.0156433826144893</v>
      </c>
      <c r="BF48" s="15">
        <f t="shared" si="16"/>
        <v>6.0284616375997588</v>
      </c>
      <c r="BG48" s="15">
        <f t="shared" si="16"/>
        <v>6.0207012353652036</v>
      </c>
      <c r="BH48" s="15">
        <f t="shared" si="15"/>
        <v>5.9940337296892174</v>
      </c>
      <c r="BI48" s="15">
        <f t="shared" si="15"/>
        <v>6.0831843702625532</v>
      </c>
      <c r="BJ48" s="15">
        <f t="shared" si="15"/>
        <v>6.0230006519576236</v>
      </c>
      <c r="BK48" s="15">
        <f t="shared" si="15"/>
        <v>5.9494430788246122</v>
      </c>
      <c r="BL48" s="15">
        <f t="shared" si="15"/>
        <v>5.864655292602146</v>
      </c>
      <c r="BM48" s="15">
        <f t="shared" si="15"/>
        <v>5.770801257404786</v>
      </c>
      <c r="BN48" s="15">
        <f t="shared" si="11"/>
        <v>5.6767282257685645</v>
      </c>
      <c r="BO48" s="15">
        <f t="shared" si="11"/>
        <v>5.5710134024603031</v>
      </c>
      <c r="BP48" s="15">
        <f t="shared" si="11"/>
        <v>5.4624893765517619</v>
      </c>
      <c r="BQ48" s="15">
        <f t="shared" si="11"/>
        <v>5.3530501710555152</v>
      </c>
      <c r="BR48" s="15">
        <f t="shared" si="11"/>
        <v>5.2444332138449674</v>
      </c>
      <c r="BS48" s="15">
        <f t="shared" si="11"/>
        <v>5.070273950359045</v>
      </c>
      <c r="BT48" s="15">
        <f t="shared" si="11"/>
        <v>4.9690660055180293</v>
      </c>
      <c r="BU48" s="15">
        <f t="shared" si="11"/>
        <v>4.8725364771481008</v>
      </c>
      <c r="BV48" s="15">
        <f t="shared" si="11"/>
        <v>4.7814325222848666</v>
      </c>
      <c r="BW48" s="15">
        <f t="shared" si="11"/>
        <v>4.6961721695669691</v>
      </c>
      <c r="BX48" s="15">
        <f t="shared" si="11"/>
        <v>4.7186538535138718</v>
      </c>
      <c r="BY48" s="15">
        <f t="shared" si="11"/>
        <v>4.6432154596687996</v>
      </c>
      <c r="BZ48" s="15">
        <f t="shared" si="11"/>
        <v>4.5726560832771774</v>
      </c>
      <c r="CA48" s="15">
        <f t="shared" si="11"/>
        <v>4.5057005101001044</v>
      </c>
      <c r="CB48" s="15">
        <f t="shared" si="11"/>
        <v>4.4405586825121794</v>
      </c>
      <c r="CC48" s="15">
        <f t="shared" si="11"/>
        <v>4.6449278258879101</v>
      </c>
      <c r="CD48" s="15">
        <f t="shared" si="18"/>
        <v>4.5715389480341138</v>
      </c>
      <c r="CE48" s="15">
        <f t="shared" si="18"/>
        <v>4.4907154540920677</v>
      </c>
      <c r="CF48" s="15">
        <f t="shared" si="18"/>
        <v>4.3979913695421056</v>
      </c>
      <c r="CG48" s="15">
        <f t="shared" si="18"/>
        <v>4.2881646284345916</v>
      </c>
      <c r="CH48" s="15">
        <f t="shared" si="18"/>
        <v>4.3655879571583522</v>
      </c>
      <c r="CI48" s="15">
        <f t="shared" si="18"/>
        <v>4.1945767557394742</v>
      </c>
      <c r="CJ48" s="15">
        <f t="shared" si="18"/>
        <v>3.9841628365745838</v>
      </c>
      <c r="CK48" s="15">
        <f t="shared" si="18"/>
        <v>3.7253892959396877</v>
      </c>
      <c r="CL48" s="15"/>
      <c r="CM48" s="15"/>
      <c r="CN48" s="15"/>
      <c r="CO48" s="15"/>
      <c r="CP48" s="15"/>
      <c r="CQ48" s="15"/>
      <c r="CR48" s="15"/>
      <c r="CS48" s="15"/>
      <c r="CT48" s="20">
        <f t="shared" si="6"/>
        <v>183.79506522174896</v>
      </c>
      <c r="CU48" s="15"/>
      <c r="CV48" s="49">
        <f>賃金!R69*$B$3/100</f>
        <v>9.8314893791290086</v>
      </c>
      <c r="CW48" s="15">
        <f t="shared" si="19"/>
        <v>10.055542603582213</v>
      </c>
      <c r="CX48" s="15">
        <f t="shared" si="19"/>
        <v>10.217888539148644</v>
      </c>
      <c r="CY48" s="15">
        <f t="shared" si="19"/>
        <v>10.711225356105379</v>
      </c>
      <c r="CZ48" s="15">
        <f t="shared" si="19"/>
        <v>10.755199507973936</v>
      </c>
      <c r="DA48" s="15">
        <f t="shared" si="19"/>
        <v>10.740888056971729</v>
      </c>
      <c r="DB48" s="15">
        <f t="shared" si="19"/>
        <v>10.672190374142337</v>
      </c>
      <c r="DC48" s="15">
        <f t="shared" si="17"/>
        <v>10.553771053688893</v>
      </c>
      <c r="DD48" s="15">
        <f t="shared" si="17"/>
        <v>10.622999794598373</v>
      </c>
      <c r="DE48" s="15">
        <f t="shared" si="17"/>
        <v>10.417021272641943</v>
      </c>
      <c r="DF48" s="15">
        <f t="shared" si="17"/>
        <v>10.17783942701076</v>
      </c>
      <c r="DG48" s="15">
        <f t="shared" si="17"/>
        <v>9.9119808924601127</v>
      </c>
      <c r="DH48" s="15">
        <f t="shared" si="17"/>
        <v>9.626068919929553</v>
      </c>
      <c r="DI48" s="15">
        <f t="shared" si="12"/>
        <v>9.1211533510284877</v>
      </c>
      <c r="DJ48" s="15">
        <f t="shared" si="12"/>
        <v>8.8214582472470084</v>
      </c>
      <c r="DK48" s="15">
        <f t="shared" si="12"/>
        <v>8.5208092545969105</v>
      </c>
      <c r="DL48" s="15">
        <f t="shared" si="12"/>
        <v>8.2247204412648607</v>
      </c>
      <c r="DM48" s="15">
        <f t="shared" si="12"/>
        <v>7.9381297755539801</v>
      </c>
      <c r="DN48" s="15">
        <f t="shared" si="12"/>
        <v>7.5639552570178186</v>
      </c>
      <c r="DO48" s="15">
        <f t="shared" si="12"/>
        <v>7.3115800562194462</v>
      </c>
      <c r="DP48" s="15">
        <f t="shared" si="12"/>
        <v>7.0784612198235344</v>
      </c>
      <c r="DQ48" s="15">
        <f t="shared" si="12"/>
        <v>6.8658740615240363</v>
      </c>
      <c r="DR48" s="15">
        <f t="shared" si="12"/>
        <v>6.6738636853340756</v>
      </c>
      <c r="DS48" s="15">
        <f t="shared" si="12"/>
        <v>6.7193139396373995</v>
      </c>
      <c r="DT48" s="15">
        <f t="shared" si="12"/>
        <v>6.5577637366558914</v>
      </c>
      <c r="DU48" s="15">
        <f t="shared" si="12"/>
        <v>6.4086239340218363</v>
      </c>
      <c r="DV48" s="15">
        <f t="shared" si="12"/>
        <v>6.2654872816966876</v>
      </c>
      <c r="DW48" s="15">
        <f t="shared" si="12"/>
        <v>6.1199910957388104</v>
      </c>
      <c r="DX48" s="15">
        <f t="shared" si="12"/>
        <v>6.3296621073758077</v>
      </c>
      <c r="DY48" s="15">
        <f t="shared" si="21"/>
        <v>6.1345076192187831</v>
      </c>
      <c r="DZ48" s="15">
        <f t="shared" si="21"/>
        <v>5.8963022667124134</v>
      </c>
      <c r="EA48" s="15">
        <f t="shared" si="21"/>
        <v>5.5964103567685832</v>
      </c>
      <c r="EB48" s="15">
        <f t="shared" si="21"/>
        <v>5.2133939149380204</v>
      </c>
      <c r="EC48" s="15">
        <f t="shared" si="21"/>
        <v>4.5269223022538885</v>
      </c>
      <c r="ED48" s="15">
        <f t="shared" si="21"/>
        <v>3.9273593271600542</v>
      </c>
      <c r="EE48" s="15"/>
      <c r="EF48" s="15"/>
      <c r="EN48" s="20">
        <f t="shared" si="8"/>
        <v>272.27835903004222</v>
      </c>
      <c r="EO48" s="29">
        <f t="shared" si="3"/>
        <v>24555.689691895972</v>
      </c>
      <c r="EQ48" s="13">
        <f t="shared" si="9"/>
        <v>-5616.3702649999996</v>
      </c>
      <c r="ER48" s="20">
        <f t="shared" si="4"/>
        <v>18939.319426895971</v>
      </c>
      <c r="ES48" s="13">
        <f t="shared" si="0"/>
        <v>600.9138840821854</v>
      </c>
    </row>
    <row r="49" spans="1:149" ht="15.75">
      <c r="A49" s="18">
        <v>2061</v>
      </c>
      <c r="C49" s="13">
        <v>58</v>
      </c>
      <c r="D49" s="49">
        <f>賃金!P70*$B$3/100</f>
        <v>4.7111725501058359</v>
      </c>
      <c r="E49" s="15">
        <f t="shared" si="14"/>
        <v>4.8259303551241111</v>
      </c>
      <c r="F49" s="15">
        <f t="shared" si="14"/>
        <v>4.9174403876608688</v>
      </c>
      <c r="G49" s="15">
        <f t="shared" si="14"/>
        <v>4.9873594951507387</v>
      </c>
      <c r="H49" s="15">
        <f t="shared" si="14"/>
        <v>5.3594659874415473</v>
      </c>
      <c r="I49" s="15">
        <f t="shared" si="14"/>
        <v>5.393110812031523</v>
      </c>
      <c r="J49" s="15">
        <f t="shared" si="14"/>
        <v>5.4089244441858577</v>
      </c>
      <c r="K49" s="15">
        <f t="shared" si="14"/>
        <v>5.4085552853062859</v>
      </c>
      <c r="L49" s="15">
        <f t="shared" si="13"/>
        <v>5.3936112940271093</v>
      </c>
      <c r="M49" s="15">
        <f t="shared" si="13"/>
        <v>5.4854933888591599</v>
      </c>
      <c r="N49" s="15">
        <f t="shared" si="13"/>
        <v>5.4451569486237021</v>
      </c>
      <c r="O49" s="15">
        <f t="shared" si="13"/>
        <v>5.3945552689561609</v>
      </c>
      <c r="P49" s="15">
        <f t="shared" si="13"/>
        <v>5.3351184109991072</v>
      </c>
      <c r="Q49" s="15">
        <f t="shared" si="13"/>
        <v>5.2682108768645071</v>
      </c>
      <c r="R49" s="15">
        <f t="shared" si="13"/>
        <v>5.1617689898874746</v>
      </c>
      <c r="S49" s="15">
        <f t="shared" si="13"/>
        <v>5.084228265213639</v>
      </c>
      <c r="T49" s="15">
        <f t="shared" si="13"/>
        <v>5.0028931118898878</v>
      </c>
      <c r="U49" s="15">
        <f t="shared" si="10"/>
        <v>4.918810603220436</v>
      </c>
      <c r="V49" s="15">
        <f t="shared" si="10"/>
        <v>4.8329386169002131</v>
      </c>
      <c r="W49" s="15">
        <f t="shared" si="10"/>
        <v>4.6834125507067315</v>
      </c>
      <c r="X49" s="15">
        <f t="shared" si="10"/>
        <v>4.5976037047241398</v>
      </c>
      <c r="Y49" s="15">
        <f t="shared" si="10"/>
        <v>4.5122891056357979</v>
      </c>
      <c r="Z49" s="15">
        <f t="shared" si="10"/>
        <v>4.4280144250456042</v>
      </c>
      <c r="AA49" s="15">
        <f t="shared" si="10"/>
        <v>4.3452135782530936</v>
      </c>
      <c r="AB49" s="15">
        <f t="shared" si="10"/>
        <v>4.2624055718904232</v>
      </c>
      <c r="AC49" s="15">
        <f t="shared" si="10"/>
        <v>4.1834167009801009</v>
      </c>
      <c r="AD49" s="15">
        <f t="shared" si="10"/>
        <v>4.1064845250352002</v>
      </c>
      <c r="AE49" s="15">
        <f t="shared" si="10"/>
        <v>4.031548480551856</v>
      </c>
      <c r="AF49" s="15">
        <f t="shared" si="10"/>
        <v>3.9584125652969919</v>
      </c>
      <c r="AG49" s="15">
        <f t="shared" si="10"/>
        <v>4.1266476401024628</v>
      </c>
      <c r="AH49" s="15">
        <f t="shared" si="10"/>
        <v>4.0515952411261464</v>
      </c>
      <c r="AI49" s="15">
        <f t="shared" si="10"/>
        <v>3.9769166021219395</v>
      </c>
      <c r="AJ49" s="15">
        <f t="shared" si="10"/>
        <v>3.9017780397580206</v>
      </c>
      <c r="AK49" s="15">
        <f t="shared" si="20"/>
        <v>3.8251768778358377</v>
      </c>
      <c r="AL49" s="15">
        <f t="shared" si="20"/>
        <v>4.1192231307511946</v>
      </c>
      <c r="AM49" s="15">
        <f t="shared" si="20"/>
        <v>4.0276930598885174</v>
      </c>
      <c r="AN49" s="15">
        <f t="shared" si="20"/>
        <v>3.930076448877025</v>
      </c>
      <c r="AO49" s="15">
        <f t="shared" si="20"/>
        <v>3.824471961173133</v>
      </c>
      <c r="AP49" s="15">
        <f t="shared" si="20"/>
        <v>3.708764722152424</v>
      </c>
      <c r="AQ49" s="15">
        <f t="shared" si="20"/>
        <v>3.1394351669941063</v>
      </c>
      <c r="AR49" s="15"/>
      <c r="AS49" s="15"/>
      <c r="AT49" s="15"/>
      <c r="AU49" s="15"/>
      <c r="AV49" s="15"/>
      <c r="AW49" s="15"/>
      <c r="AX49" s="15"/>
      <c r="AY49" s="20">
        <f t="shared" si="1"/>
        <v>179.36415264124315</v>
      </c>
      <c r="AZ49" s="15"/>
      <c r="BA49" s="49">
        <f>賃金!Q70*$B$3/100</f>
        <v>5.1526076214153447</v>
      </c>
      <c r="BB49" s="15">
        <f t="shared" si="16"/>
        <v>5.2748286844031353</v>
      </c>
      <c r="BC49" s="15">
        <f t="shared" si="16"/>
        <v>5.3737207573448362</v>
      </c>
      <c r="BD49" s="15">
        <f t="shared" si="16"/>
        <v>5.449616986244191</v>
      </c>
      <c r="BE49" s="15">
        <f t="shared" si="16"/>
        <v>5.9807676668064254</v>
      </c>
      <c r="BF49" s="15">
        <f t="shared" si="16"/>
        <v>6.0156433826144893</v>
      </c>
      <c r="BG49" s="15">
        <f t="shared" si="16"/>
        <v>6.0284616375997588</v>
      </c>
      <c r="BH49" s="15">
        <f t="shared" si="15"/>
        <v>6.0207012353652036</v>
      </c>
      <c r="BI49" s="15">
        <f t="shared" si="15"/>
        <v>5.9940337296892174</v>
      </c>
      <c r="BJ49" s="15">
        <f t="shared" si="15"/>
        <v>6.0831843702625532</v>
      </c>
      <c r="BK49" s="15">
        <f t="shared" si="15"/>
        <v>6.0230006519576236</v>
      </c>
      <c r="BL49" s="15">
        <f t="shared" si="15"/>
        <v>5.9494430788246122</v>
      </c>
      <c r="BM49" s="15">
        <f t="shared" si="15"/>
        <v>5.864655292602146</v>
      </c>
      <c r="BN49" s="15">
        <f t="shared" si="11"/>
        <v>5.770801257404786</v>
      </c>
      <c r="BO49" s="15">
        <f t="shared" si="11"/>
        <v>5.6767282257685645</v>
      </c>
      <c r="BP49" s="15">
        <f t="shared" si="11"/>
        <v>5.5710134024603031</v>
      </c>
      <c r="BQ49" s="15">
        <f t="shared" si="11"/>
        <v>5.4624893765517619</v>
      </c>
      <c r="BR49" s="15">
        <f t="shared" si="11"/>
        <v>5.3530501710555152</v>
      </c>
      <c r="BS49" s="15">
        <f t="shared" ref="BS49:CH56" si="22">BR48</f>
        <v>5.2444332138449674</v>
      </c>
      <c r="BT49" s="15">
        <f t="shared" si="22"/>
        <v>5.070273950359045</v>
      </c>
      <c r="BU49" s="15">
        <f t="shared" si="22"/>
        <v>4.9690660055180293</v>
      </c>
      <c r="BV49" s="15">
        <f t="shared" si="22"/>
        <v>4.8725364771481008</v>
      </c>
      <c r="BW49" s="15">
        <f t="shared" si="22"/>
        <v>4.7814325222848666</v>
      </c>
      <c r="BX49" s="15">
        <f t="shared" si="22"/>
        <v>4.6961721695669691</v>
      </c>
      <c r="BY49" s="15">
        <f t="shared" si="22"/>
        <v>4.7186538535138718</v>
      </c>
      <c r="BZ49" s="15">
        <f t="shared" si="22"/>
        <v>4.6432154596687996</v>
      </c>
      <c r="CA49" s="15">
        <f t="shared" si="22"/>
        <v>4.5726560832771774</v>
      </c>
      <c r="CB49" s="15">
        <f t="shared" si="22"/>
        <v>4.5057005101001044</v>
      </c>
      <c r="CC49" s="15">
        <f t="shared" si="22"/>
        <v>4.4405586825121794</v>
      </c>
      <c r="CD49" s="15">
        <f t="shared" si="22"/>
        <v>4.6449278258879101</v>
      </c>
      <c r="CE49" s="15">
        <f t="shared" si="22"/>
        <v>4.5715389480341138</v>
      </c>
      <c r="CF49" s="15">
        <f t="shared" si="22"/>
        <v>4.4907154540920677</v>
      </c>
      <c r="CG49" s="15">
        <f t="shared" si="22"/>
        <v>4.3979913695421056</v>
      </c>
      <c r="CH49" s="15">
        <f t="shared" si="22"/>
        <v>4.2881646284345916</v>
      </c>
      <c r="CI49" s="15">
        <f t="shared" si="18"/>
        <v>4.3655879571583522</v>
      </c>
      <c r="CJ49" s="15">
        <f t="shared" si="18"/>
        <v>4.1945767557394742</v>
      </c>
      <c r="CK49" s="15">
        <f t="shared" si="18"/>
        <v>3.9841628365745838</v>
      </c>
      <c r="CL49" s="15">
        <f t="shared" si="18"/>
        <v>3.7253892959396877</v>
      </c>
      <c r="CM49" s="15"/>
      <c r="CN49" s="15"/>
      <c r="CO49" s="15"/>
      <c r="CP49" s="15"/>
      <c r="CQ49" s="15"/>
      <c r="CR49" s="15"/>
      <c r="CS49" s="15"/>
      <c r="CT49" s="20">
        <f t="shared" si="6"/>
        <v>189.06989390615212</v>
      </c>
      <c r="CU49" s="15"/>
      <c r="CV49" s="49">
        <f>賃金!R70*$B$3/100</f>
        <v>9.5462134193249177</v>
      </c>
      <c r="CW49" s="15">
        <f t="shared" si="19"/>
        <v>9.8314893791290086</v>
      </c>
      <c r="CX49" s="15">
        <f t="shared" si="19"/>
        <v>10.055542603582213</v>
      </c>
      <c r="CY49" s="15">
        <f t="shared" si="19"/>
        <v>10.217888539148644</v>
      </c>
      <c r="CZ49" s="15">
        <f t="shared" si="19"/>
        <v>10.711225356105379</v>
      </c>
      <c r="DA49" s="15">
        <f t="shared" si="19"/>
        <v>10.755199507973936</v>
      </c>
      <c r="DB49" s="15">
        <f t="shared" si="19"/>
        <v>10.740888056971729</v>
      </c>
      <c r="DC49" s="15">
        <f t="shared" si="17"/>
        <v>10.672190374142337</v>
      </c>
      <c r="DD49" s="15">
        <f t="shared" si="17"/>
        <v>10.553771053688893</v>
      </c>
      <c r="DE49" s="15">
        <f t="shared" si="17"/>
        <v>10.622999794598373</v>
      </c>
      <c r="DF49" s="15">
        <f t="shared" si="17"/>
        <v>10.417021272641943</v>
      </c>
      <c r="DG49" s="15">
        <f t="shared" si="17"/>
        <v>10.17783942701076</v>
      </c>
      <c r="DH49" s="15">
        <f t="shared" si="17"/>
        <v>9.9119808924601127</v>
      </c>
      <c r="DI49" s="15">
        <f t="shared" si="12"/>
        <v>9.626068919929553</v>
      </c>
      <c r="DJ49" s="15">
        <f t="shared" si="12"/>
        <v>9.1211533510284877</v>
      </c>
      <c r="DK49" s="15">
        <f t="shared" si="12"/>
        <v>8.8214582472470084</v>
      </c>
      <c r="DL49" s="15">
        <f t="shared" si="12"/>
        <v>8.5208092545969105</v>
      </c>
      <c r="DM49" s="15">
        <f t="shared" si="12"/>
        <v>8.2247204412648607</v>
      </c>
      <c r="DN49" s="15">
        <f t="shared" si="12"/>
        <v>7.9381297755539801</v>
      </c>
      <c r="DO49" s="15">
        <f t="shared" si="12"/>
        <v>7.5639552570178186</v>
      </c>
      <c r="DP49" s="15">
        <f t="shared" si="12"/>
        <v>7.3115800562194462</v>
      </c>
      <c r="DQ49" s="15">
        <f t="shared" si="12"/>
        <v>7.0784612198235344</v>
      </c>
      <c r="DR49" s="15">
        <f t="shared" si="12"/>
        <v>6.8658740615240363</v>
      </c>
      <c r="DS49" s="15">
        <f t="shared" si="12"/>
        <v>6.6738636853340756</v>
      </c>
      <c r="DT49" s="15">
        <f t="shared" si="12"/>
        <v>6.7193139396373995</v>
      </c>
      <c r="DU49" s="15">
        <f t="shared" si="12"/>
        <v>6.5577637366558914</v>
      </c>
      <c r="DV49" s="15">
        <f t="shared" si="12"/>
        <v>6.4086239340218363</v>
      </c>
      <c r="DW49" s="15">
        <f t="shared" si="12"/>
        <v>6.2654872816966876</v>
      </c>
      <c r="DX49" s="15">
        <f t="shared" si="12"/>
        <v>6.1199910957388104</v>
      </c>
      <c r="DY49" s="15">
        <f t="shared" si="21"/>
        <v>6.3296621073758077</v>
      </c>
      <c r="DZ49" s="15">
        <f t="shared" si="21"/>
        <v>6.1345076192187831</v>
      </c>
      <c r="EA49" s="15">
        <f t="shared" si="21"/>
        <v>5.8963022667124134</v>
      </c>
      <c r="EB49" s="15">
        <f t="shared" si="21"/>
        <v>5.5964103567685832</v>
      </c>
      <c r="EC49" s="15">
        <f t="shared" si="21"/>
        <v>5.2133939149380204</v>
      </c>
      <c r="ED49" s="15">
        <f t="shared" si="21"/>
        <v>4.5269223022538885</v>
      </c>
      <c r="EE49" s="15">
        <f t="shared" si="21"/>
        <v>3.9273593271600542</v>
      </c>
      <c r="EF49" s="15"/>
      <c r="EG49" s="15"/>
      <c r="EH49" s="15"/>
      <c r="EI49" s="15"/>
      <c r="EJ49" s="15"/>
      <c r="EK49" s="15"/>
      <c r="EL49" s="15"/>
      <c r="EN49" s="20">
        <f t="shared" si="8"/>
        <v>282.10984840917121</v>
      </c>
      <c r="EO49" s="29">
        <f t="shared" si="3"/>
        <v>25374.124325162516</v>
      </c>
      <c r="EQ49" s="13">
        <f t="shared" si="9"/>
        <v>-5616.3702649999996</v>
      </c>
      <c r="ER49" s="20">
        <f t="shared" si="4"/>
        <v>19757.754060162515</v>
      </c>
      <c r="ES49" s="13">
        <f t="shared" si="0"/>
        <v>573.80064379204066</v>
      </c>
    </row>
    <row r="50" spans="1:149" ht="15.75">
      <c r="A50" s="18">
        <v>2062</v>
      </c>
      <c r="C50" s="13">
        <v>59</v>
      </c>
      <c r="D50" s="49">
        <f>賃金!P71*$B$3/100</f>
        <v>4.5714943737580178</v>
      </c>
      <c r="E50" s="15">
        <f t="shared" si="14"/>
        <v>4.7111725501058359</v>
      </c>
      <c r="F50" s="15">
        <f t="shared" si="14"/>
        <v>4.8259303551241111</v>
      </c>
      <c r="G50" s="15">
        <f t="shared" si="14"/>
        <v>4.9174403876608688</v>
      </c>
      <c r="H50" s="15">
        <f t="shared" si="14"/>
        <v>4.9873594951507387</v>
      </c>
      <c r="I50" s="15">
        <f t="shared" si="14"/>
        <v>5.3594659874415473</v>
      </c>
      <c r="J50" s="15">
        <f t="shared" si="14"/>
        <v>5.393110812031523</v>
      </c>
      <c r="K50" s="15">
        <f t="shared" si="14"/>
        <v>5.4089244441858577</v>
      </c>
      <c r="L50" s="15">
        <f t="shared" si="13"/>
        <v>5.4085552853062859</v>
      </c>
      <c r="M50" s="15">
        <f t="shared" si="13"/>
        <v>5.3936112940271093</v>
      </c>
      <c r="N50" s="15">
        <f t="shared" si="13"/>
        <v>5.4854933888591599</v>
      </c>
      <c r="O50" s="15">
        <f t="shared" si="13"/>
        <v>5.4451569486237021</v>
      </c>
      <c r="P50" s="15">
        <f t="shared" si="13"/>
        <v>5.3945552689561609</v>
      </c>
      <c r="Q50" s="15">
        <f t="shared" si="13"/>
        <v>5.3351184109991072</v>
      </c>
      <c r="R50" s="15">
        <f t="shared" si="13"/>
        <v>5.2682108768645071</v>
      </c>
      <c r="S50" s="15">
        <f t="shared" si="13"/>
        <v>5.1617689898874746</v>
      </c>
      <c r="T50" s="15">
        <f t="shared" si="13"/>
        <v>5.084228265213639</v>
      </c>
      <c r="U50" s="15">
        <f t="shared" si="10"/>
        <v>5.0028931118898878</v>
      </c>
      <c r="V50" s="15">
        <f t="shared" si="10"/>
        <v>4.918810603220436</v>
      </c>
      <c r="W50" s="15">
        <f t="shared" si="10"/>
        <v>4.8329386169002131</v>
      </c>
      <c r="X50" s="15">
        <f t="shared" si="10"/>
        <v>4.6834125507067315</v>
      </c>
      <c r="Y50" s="15">
        <f t="shared" si="10"/>
        <v>4.5976037047241398</v>
      </c>
      <c r="Z50" s="15">
        <f t="shared" si="10"/>
        <v>4.5122891056357979</v>
      </c>
      <c r="AA50" s="15">
        <f t="shared" si="10"/>
        <v>4.4280144250456042</v>
      </c>
      <c r="AB50" s="15">
        <f t="shared" ref="AB50:AJ56" si="23">AA49</f>
        <v>4.3452135782530936</v>
      </c>
      <c r="AC50" s="15">
        <f t="shared" si="23"/>
        <v>4.2624055718904232</v>
      </c>
      <c r="AD50" s="15">
        <f t="shared" si="23"/>
        <v>4.1834167009801009</v>
      </c>
      <c r="AE50" s="15">
        <f t="shared" si="23"/>
        <v>4.1064845250352002</v>
      </c>
      <c r="AF50" s="15">
        <f t="shared" si="23"/>
        <v>4.031548480551856</v>
      </c>
      <c r="AG50" s="15">
        <f t="shared" si="23"/>
        <v>3.9584125652969919</v>
      </c>
      <c r="AH50" s="15">
        <f t="shared" si="23"/>
        <v>4.1266476401024628</v>
      </c>
      <c r="AI50" s="15">
        <f t="shared" si="23"/>
        <v>4.0515952411261464</v>
      </c>
      <c r="AJ50" s="15">
        <f t="shared" si="23"/>
        <v>3.9769166021219395</v>
      </c>
      <c r="AK50" s="15">
        <f t="shared" si="20"/>
        <v>3.9017780397580206</v>
      </c>
      <c r="AL50" s="15">
        <f t="shared" si="20"/>
        <v>3.8251768778358377</v>
      </c>
      <c r="AM50" s="15">
        <f t="shared" si="20"/>
        <v>4.1192231307511946</v>
      </c>
      <c r="AN50" s="15">
        <f t="shared" si="20"/>
        <v>4.0276930598885174</v>
      </c>
      <c r="AO50" s="15">
        <f t="shared" si="20"/>
        <v>3.930076448877025</v>
      </c>
      <c r="AP50" s="15">
        <f t="shared" si="20"/>
        <v>3.824471961173133</v>
      </c>
      <c r="AQ50" s="15">
        <f t="shared" si="20"/>
        <v>3.708764722152424</v>
      </c>
      <c r="AR50" s="15">
        <f t="shared" si="20"/>
        <v>3.1394351669941063</v>
      </c>
      <c r="AS50" s="15"/>
      <c r="AT50" s="15"/>
      <c r="AU50" s="15"/>
      <c r="AV50" s="15"/>
      <c r="AW50" s="15"/>
      <c r="AX50" s="15"/>
      <c r="AY50" s="20">
        <f t="shared" si="1"/>
        <v>184.07532519134895</v>
      </c>
      <c r="AZ50" s="15"/>
      <c r="BA50" s="49">
        <f>賃金!Q71*$B$3/100</f>
        <v>5.00706084646015</v>
      </c>
      <c r="BB50" s="15">
        <f t="shared" si="16"/>
        <v>5.1526076214153447</v>
      </c>
      <c r="BC50" s="15">
        <f t="shared" si="16"/>
        <v>5.2748286844031353</v>
      </c>
      <c r="BD50" s="15">
        <f t="shared" si="16"/>
        <v>5.3737207573448362</v>
      </c>
      <c r="BE50" s="15">
        <f t="shared" si="16"/>
        <v>5.449616986244191</v>
      </c>
      <c r="BF50" s="15">
        <f t="shared" si="16"/>
        <v>5.9807676668064254</v>
      </c>
      <c r="BG50" s="15">
        <f t="shared" si="16"/>
        <v>6.0156433826144893</v>
      </c>
      <c r="BH50" s="15">
        <f t="shared" si="15"/>
        <v>6.0284616375997588</v>
      </c>
      <c r="BI50" s="15">
        <f t="shared" si="15"/>
        <v>6.0207012353652036</v>
      </c>
      <c r="BJ50" s="15">
        <f t="shared" si="15"/>
        <v>5.9940337296892174</v>
      </c>
      <c r="BK50" s="15">
        <f t="shared" si="15"/>
        <v>6.0831843702625532</v>
      </c>
      <c r="BL50" s="15">
        <f t="shared" si="15"/>
        <v>6.0230006519576236</v>
      </c>
      <c r="BM50" s="15">
        <f t="shared" si="15"/>
        <v>5.9494430788246122</v>
      </c>
      <c r="BN50" s="15">
        <f t="shared" si="15"/>
        <v>5.864655292602146</v>
      </c>
      <c r="BO50" s="15">
        <f t="shared" si="15"/>
        <v>5.770801257404786</v>
      </c>
      <c r="BP50" s="15">
        <f t="shared" si="15"/>
        <v>5.6767282257685645</v>
      </c>
      <c r="BQ50" s="15">
        <f t="shared" si="15"/>
        <v>5.5710134024603031</v>
      </c>
      <c r="BR50" s="15">
        <f t="shared" si="15"/>
        <v>5.4624893765517619</v>
      </c>
      <c r="BS50" s="15">
        <f t="shared" si="22"/>
        <v>5.3530501710555152</v>
      </c>
      <c r="BT50" s="15">
        <f t="shared" si="22"/>
        <v>5.2444332138449674</v>
      </c>
      <c r="BU50" s="15">
        <f t="shared" si="22"/>
        <v>5.070273950359045</v>
      </c>
      <c r="BV50" s="15">
        <f t="shared" si="22"/>
        <v>4.9690660055180293</v>
      </c>
      <c r="BW50" s="15">
        <f t="shared" si="22"/>
        <v>4.8725364771481008</v>
      </c>
      <c r="BX50" s="15">
        <f t="shared" si="22"/>
        <v>4.7814325222848666</v>
      </c>
      <c r="BY50" s="15">
        <f t="shared" si="22"/>
        <v>4.6961721695669691</v>
      </c>
      <c r="BZ50" s="15">
        <f t="shared" si="22"/>
        <v>4.7186538535138718</v>
      </c>
      <c r="CA50" s="15">
        <f t="shared" si="22"/>
        <v>4.6432154596687996</v>
      </c>
      <c r="CB50" s="15">
        <f t="shared" si="22"/>
        <v>4.5726560832771774</v>
      </c>
      <c r="CC50" s="15">
        <f t="shared" si="22"/>
        <v>4.5057005101001044</v>
      </c>
      <c r="CD50" s="15">
        <f t="shared" si="22"/>
        <v>4.4405586825121794</v>
      </c>
      <c r="CE50" s="15">
        <f t="shared" si="22"/>
        <v>4.6449278258879101</v>
      </c>
      <c r="CF50" s="15">
        <f t="shared" si="22"/>
        <v>4.5715389480341138</v>
      </c>
      <c r="CG50" s="15">
        <f t="shared" si="22"/>
        <v>4.4907154540920677</v>
      </c>
      <c r="CH50" s="15">
        <f t="shared" si="22"/>
        <v>4.3979913695421056</v>
      </c>
      <c r="CI50" s="15">
        <f t="shared" si="18"/>
        <v>4.2881646284345916</v>
      </c>
      <c r="CJ50" s="15">
        <f t="shared" si="18"/>
        <v>4.3655879571583522</v>
      </c>
      <c r="CK50" s="15">
        <f t="shared" si="18"/>
        <v>4.1945767557394742</v>
      </c>
      <c r="CL50" s="15">
        <f t="shared" si="18"/>
        <v>3.9841628365745838</v>
      </c>
      <c r="CM50" s="15">
        <f t="shared" si="18"/>
        <v>3.7253892959396877</v>
      </c>
      <c r="CN50" s="15"/>
      <c r="CO50" s="15"/>
      <c r="CP50" s="15"/>
      <c r="CQ50" s="15"/>
      <c r="CR50" s="15"/>
      <c r="CS50" s="15"/>
      <c r="CT50" s="20">
        <f t="shared" si="6"/>
        <v>194.22250152756746</v>
      </c>
      <c r="CU50" s="15"/>
      <c r="CV50" s="49">
        <f>賃金!R71*$B$3/100</f>
        <v>9.2015826768329987</v>
      </c>
      <c r="CW50" s="15">
        <f t="shared" si="19"/>
        <v>9.5462134193249177</v>
      </c>
      <c r="CX50" s="15">
        <f t="shared" si="19"/>
        <v>9.8314893791290086</v>
      </c>
      <c r="CY50" s="15">
        <f t="shared" si="19"/>
        <v>10.055542603582213</v>
      </c>
      <c r="CZ50" s="15">
        <f t="shared" si="19"/>
        <v>10.217888539148644</v>
      </c>
      <c r="DA50" s="15">
        <f t="shared" si="19"/>
        <v>10.711225356105379</v>
      </c>
      <c r="DB50" s="15">
        <f t="shared" si="19"/>
        <v>10.755199507973936</v>
      </c>
      <c r="DC50" s="15">
        <f t="shared" si="17"/>
        <v>10.740888056971729</v>
      </c>
      <c r="DD50" s="15">
        <f t="shared" si="17"/>
        <v>10.672190374142337</v>
      </c>
      <c r="DE50" s="15">
        <f t="shared" si="17"/>
        <v>10.553771053688893</v>
      </c>
      <c r="DF50" s="15">
        <f t="shared" si="17"/>
        <v>10.622999794598373</v>
      </c>
      <c r="DG50" s="15">
        <f t="shared" si="17"/>
        <v>10.417021272641943</v>
      </c>
      <c r="DH50" s="15">
        <f t="shared" si="17"/>
        <v>10.17783942701076</v>
      </c>
      <c r="DI50" s="15">
        <f t="shared" si="12"/>
        <v>9.9119808924601127</v>
      </c>
      <c r="DJ50" s="15">
        <f t="shared" si="12"/>
        <v>9.626068919929553</v>
      </c>
      <c r="DK50" s="15">
        <f t="shared" si="12"/>
        <v>9.1211533510284877</v>
      </c>
      <c r="DL50" s="15">
        <f t="shared" si="12"/>
        <v>8.8214582472470084</v>
      </c>
      <c r="DM50" s="15">
        <f t="shared" si="12"/>
        <v>8.5208092545969105</v>
      </c>
      <c r="DN50" s="15">
        <f t="shared" si="12"/>
        <v>8.2247204412648607</v>
      </c>
      <c r="DO50" s="15">
        <f t="shared" si="12"/>
        <v>7.9381297755539801</v>
      </c>
      <c r="DP50" s="15">
        <f t="shared" si="12"/>
        <v>7.5639552570178186</v>
      </c>
      <c r="DQ50" s="15">
        <f t="shared" si="12"/>
        <v>7.3115800562194462</v>
      </c>
      <c r="DR50" s="15">
        <f t="shared" si="12"/>
        <v>7.0784612198235344</v>
      </c>
      <c r="DS50" s="15">
        <f t="shared" si="12"/>
        <v>6.8658740615240363</v>
      </c>
      <c r="DT50" s="15">
        <f t="shared" si="12"/>
        <v>6.6738636853340756</v>
      </c>
      <c r="DU50" s="15">
        <f t="shared" si="12"/>
        <v>6.7193139396373995</v>
      </c>
      <c r="DV50" s="15">
        <f t="shared" si="12"/>
        <v>6.5577637366558914</v>
      </c>
      <c r="DW50" s="15">
        <f t="shared" si="12"/>
        <v>6.4086239340218363</v>
      </c>
      <c r="DX50" s="15">
        <f t="shared" si="12"/>
        <v>6.2654872816966876</v>
      </c>
      <c r="DY50" s="15">
        <f t="shared" si="21"/>
        <v>6.1199910957388104</v>
      </c>
      <c r="DZ50" s="15">
        <f t="shared" si="21"/>
        <v>6.3296621073758077</v>
      </c>
      <c r="EA50" s="15">
        <f t="shared" si="21"/>
        <v>6.1345076192187831</v>
      </c>
      <c r="EB50" s="15">
        <f t="shared" si="21"/>
        <v>5.8963022667124134</v>
      </c>
      <c r="EC50" s="15">
        <f t="shared" si="21"/>
        <v>5.5964103567685832</v>
      </c>
      <c r="ED50" s="15">
        <f t="shared" si="21"/>
        <v>5.2133939149380204</v>
      </c>
      <c r="EE50" s="15">
        <f t="shared" si="21"/>
        <v>4.5269223022538885</v>
      </c>
      <c r="EF50" s="15">
        <f t="shared" si="21"/>
        <v>3.9273593271600542</v>
      </c>
      <c r="EG50" s="15"/>
      <c r="EH50" s="15"/>
      <c r="EI50" s="15"/>
      <c r="EJ50" s="15"/>
      <c r="EK50" s="15"/>
      <c r="EL50" s="15"/>
      <c r="EN50" s="20">
        <f t="shared" si="8"/>
        <v>291.65606182849609</v>
      </c>
      <c r="EO50" s="29">
        <f t="shared" si="3"/>
        <v>26170.019739054562</v>
      </c>
      <c r="EQ50" s="13">
        <f t="shared" si="9"/>
        <v>-5616.3702649999996</v>
      </c>
      <c r="ER50" s="20">
        <f t="shared" si="4"/>
        <v>20553.64947405456</v>
      </c>
      <c r="ES50" s="13">
        <f t="shared" si="0"/>
        <v>546.37143797424619</v>
      </c>
    </row>
    <row r="51" spans="1:149" ht="15.75">
      <c r="A51" s="18">
        <v>2063</v>
      </c>
      <c r="C51" s="13">
        <v>60</v>
      </c>
      <c r="D51" s="49">
        <f>賃金!P72*$B$3/100</f>
        <v>3.6085976703901737</v>
      </c>
      <c r="E51" s="15">
        <f t="shared" si="14"/>
        <v>4.5714943737580178</v>
      </c>
      <c r="F51" s="15">
        <f t="shared" si="14"/>
        <v>4.7111725501058359</v>
      </c>
      <c r="G51" s="15">
        <f t="shared" si="14"/>
        <v>4.8259303551241111</v>
      </c>
      <c r="H51" s="15">
        <f t="shared" si="14"/>
        <v>4.9174403876608688</v>
      </c>
      <c r="I51" s="15">
        <f t="shared" si="14"/>
        <v>4.9873594951507387</v>
      </c>
      <c r="J51" s="15">
        <f t="shared" si="14"/>
        <v>5.3594659874415473</v>
      </c>
      <c r="K51" s="15">
        <f t="shared" si="14"/>
        <v>5.393110812031523</v>
      </c>
      <c r="L51" s="15">
        <f t="shared" si="13"/>
        <v>5.4089244441858577</v>
      </c>
      <c r="M51" s="15">
        <f t="shared" si="13"/>
        <v>5.4085552853062859</v>
      </c>
      <c r="N51" s="15">
        <f t="shared" si="13"/>
        <v>5.3936112940271093</v>
      </c>
      <c r="O51" s="15">
        <f t="shared" si="13"/>
        <v>5.4854933888591599</v>
      </c>
      <c r="P51" s="15">
        <f t="shared" si="13"/>
        <v>5.4451569486237021</v>
      </c>
      <c r="Q51" s="15">
        <f t="shared" si="13"/>
        <v>5.3945552689561609</v>
      </c>
      <c r="R51" s="15">
        <f t="shared" si="13"/>
        <v>5.3351184109991072</v>
      </c>
      <c r="S51" s="15">
        <f t="shared" si="13"/>
        <v>5.2682108768645071</v>
      </c>
      <c r="T51" s="15">
        <f t="shared" si="13"/>
        <v>5.1617689898874746</v>
      </c>
      <c r="U51" s="15">
        <f t="shared" si="13"/>
        <v>5.084228265213639</v>
      </c>
      <c r="V51" s="15">
        <f t="shared" si="13"/>
        <v>5.0028931118898878</v>
      </c>
      <c r="W51" s="15">
        <f t="shared" si="13"/>
        <v>4.918810603220436</v>
      </c>
      <c r="X51" s="15">
        <f t="shared" si="13"/>
        <v>4.8329386169002131</v>
      </c>
      <c r="Y51" s="15">
        <f t="shared" si="13"/>
        <v>4.6834125507067315</v>
      </c>
      <c r="Z51" s="15">
        <f t="shared" si="13"/>
        <v>4.5976037047241398</v>
      </c>
      <c r="AA51" s="15">
        <f t="shared" si="13"/>
        <v>4.5122891056357979</v>
      </c>
      <c r="AB51" s="15">
        <f t="shared" si="23"/>
        <v>4.4280144250456042</v>
      </c>
      <c r="AC51" s="15">
        <f t="shared" si="23"/>
        <v>4.3452135782530936</v>
      </c>
      <c r="AD51" s="15">
        <f t="shared" si="23"/>
        <v>4.2624055718904232</v>
      </c>
      <c r="AE51" s="15">
        <f t="shared" si="23"/>
        <v>4.1834167009801009</v>
      </c>
      <c r="AF51" s="15">
        <f t="shared" si="23"/>
        <v>4.1064845250352002</v>
      </c>
      <c r="AG51" s="15">
        <f t="shared" si="23"/>
        <v>4.031548480551856</v>
      </c>
      <c r="AH51" s="15">
        <f t="shared" si="23"/>
        <v>3.9584125652969919</v>
      </c>
      <c r="AI51" s="15">
        <f t="shared" si="23"/>
        <v>4.1266476401024628</v>
      </c>
      <c r="AJ51" s="15">
        <f t="shared" si="23"/>
        <v>4.0515952411261464</v>
      </c>
      <c r="AK51" s="15">
        <f t="shared" si="20"/>
        <v>3.9769166021219395</v>
      </c>
      <c r="AL51" s="15">
        <f t="shared" si="20"/>
        <v>3.9017780397580206</v>
      </c>
      <c r="AM51" s="15">
        <f t="shared" si="20"/>
        <v>3.8251768778358377</v>
      </c>
      <c r="AN51" s="15">
        <f t="shared" si="20"/>
        <v>4.1192231307511946</v>
      </c>
      <c r="AO51" s="15">
        <f t="shared" si="20"/>
        <v>4.0276930598885174</v>
      </c>
      <c r="AP51" s="15">
        <f t="shared" si="20"/>
        <v>3.930076448877025</v>
      </c>
      <c r="AQ51" s="15">
        <f t="shared" si="20"/>
        <v>3.824471961173133</v>
      </c>
      <c r="AR51" s="15">
        <f t="shared" si="20"/>
        <v>3.708764722152424</v>
      </c>
      <c r="AS51" s="15">
        <f t="shared" si="20"/>
        <v>3.1394351669941063</v>
      </c>
      <c r="AT51" s="15"/>
      <c r="AU51" s="15"/>
      <c r="AV51" s="15"/>
      <c r="AW51" s="15"/>
      <c r="AX51" s="15"/>
      <c r="AY51" s="20">
        <f t="shared" si="1"/>
        <v>188.64681956510697</v>
      </c>
      <c r="AZ51" s="15"/>
      <c r="BA51" s="49">
        <f>賃金!Q72*$B$3/100</f>
        <v>3.9635813619743532</v>
      </c>
      <c r="BB51" s="15">
        <f t="shared" si="16"/>
        <v>5.00706084646015</v>
      </c>
      <c r="BC51" s="15">
        <f t="shared" si="16"/>
        <v>5.1526076214153447</v>
      </c>
      <c r="BD51" s="15">
        <f t="shared" si="16"/>
        <v>5.2748286844031353</v>
      </c>
      <c r="BE51" s="15">
        <f t="shared" si="16"/>
        <v>5.3737207573448362</v>
      </c>
      <c r="BF51" s="15">
        <f t="shared" si="16"/>
        <v>5.449616986244191</v>
      </c>
      <c r="BG51" s="15">
        <f t="shared" si="16"/>
        <v>5.9807676668064254</v>
      </c>
      <c r="BH51" s="15">
        <f t="shared" si="15"/>
        <v>6.0156433826144893</v>
      </c>
      <c r="BI51" s="15">
        <f t="shared" si="15"/>
        <v>6.0284616375997588</v>
      </c>
      <c r="BJ51" s="15">
        <f t="shared" si="15"/>
        <v>6.0207012353652036</v>
      </c>
      <c r="BK51" s="15">
        <f t="shared" si="15"/>
        <v>5.9940337296892174</v>
      </c>
      <c r="BL51" s="15">
        <f t="shared" si="15"/>
        <v>6.0831843702625532</v>
      </c>
      <c r="BM51" s="15">
        <f t="shared" si="15"/>
        <v>6.0230006519576236</v>
      </c>
      <c r="BN51" s="15">
        <f t="shared" si="15"/>
        <v>5.9494430788246122</v>
      </c>
      <c r="BO51" s="15">
        <f t="shared" si="15"/>
        <v>5.864655292602146</v>
      </c>
      <c r="BP51" s="15">
        <f t="shared" si="15"/>
        <v>5.770801257404786</v>
      </c>
      <c r="BQ51" s="15">
        <f t="shared" si="15"/>
        <v>5.6767282257685645</v>
      </c>
      <c r="BR51" s="15">
        <f t="shared" si="15"/>
        <v>5.5710134024603031</v>
      </c>
      <c r="BS51" s="15">
        <f t="shared" si="22"/>
        <v>5.4624893765517619</v>
      </c>
      <c r="BT51" s="15">
        <f t="shared" si="22"/>
        <v>5.3530501710555152</v>
      </c>
      <c r="BU51" s="15">
        <f t="shared" si="22"/>
        <v>5.2444332138449674</v>
      </c>
      <c r="BV51" s="15">
        <f t="shared" si="22"/>
        <v>5.070273950359045</v>
      </c>
      <c r="BW51" s="15">
        <f t="shared" si="22"/>
        <v>4.9690660055180293</v>
      </c>
      <c r="BX51" s="15">
        <f t="shared" si="22"/>
        <v>4.8725364771481008</v>
      </c>
      <c r="BY51" s="15">
        <f t="shared" si="22"/>
        <v>4.7814325222848666</v>
      </c>
      <c r="BZ51" s="15">
        <f t="shared" si="22"/>
        <v>4.6961721695669691</v>
      </c>
      <c r="CA51" s="15">
        <f t="shared" si="22"/>
        <v>4.7186538535138718</v>
      </c>
      <c r="CB51" s="15">
        <f t="shared" si="22"/>
        <v>4.6432154596687996</v>
      </c>
      <c r="CC51" s="15">
        <f t="shared" si="22"/>
        <v>4.5726560832771774</v>
      </c>
      <c r="CD51" s="15">
        <f t="shared" si="22"/>
        <v>4.5057005101001044</v>
      </c>
      <c r="CE51" s="15">
        <f t="shared" si="22"/>
        <v>4.4405586825121794</v>
      </c>
      <c r="CF51" s="15">
        <f t="shared" si="22"/>
        <v>4.6449278258879101</v>
      </c>
      <c r="CG51" s="15">
        <f t="shared" si="22"/>
        <v>4.5715389480341138</v>
      </c>
      <c r="CH51" s="15">
        <f t="shared" si="22"/>
        <v>4.4907154540920677</v>
      </c>
      <c r="CI51" s="15">
        <f t="shared" si="18"/>
        <v>4.3979913695421056</v>
      </c>
      <c r="CJ51" s="15">
        <f t="shared" si="18"/>
        <v>4.2881646284345916</v>
      </c>
      <c r="CK51" s="15">
        <f t="shared" si="18"/>
        <v>4.3655879571583522</v>
      </c>
      <c r="CL51" s="15">
        <f t="shared" si="18"/>
        <v>4.1945767557394742</v>
      </c>
      <c r="CM51" s="15">
        <f t="shared" si="18"/>
        <v>3.9841628365745838</v>
      </c>
      <c r="CN51" s="15">
        <f t="shared" si="18"/>
        <v>3.7253892959396877</v>
      </c>
      <c r="CO51" s="15"/>
      <c r="CP51" s="15"/>
      <c r="CQ51" s="15"/>
      <c r="CR51" s="15"/>
      <c r="CS51" s="15"/>
      <c r="CT51" s="20">
        <f t="shared" si="6"/>
        <v>199.22956237402761</v>
      </c>
      <c r="CU51" s="15"/>
      <c r="CV51" s="49">
        <f>賃金!R72*$B$3/100</f>
        <v>7.2094574073593831</v>
      </c>
      <c r="CW51" s="15">
        <f t="shared" si="19"/>
        <v>9.2015826768329987</v>
      </c>
      <c r="CX51" s="15">
        <f t="shared" si="19"/>
        <v>9.5462134193249177</v>
      </c>
      <c r="CY51" s="15">
        <f t="shared" si="19"/>
        <v>9.8314893791290086</v>
      </c>
      <c r="CZ51" s="15">
        <f t="shared" si="19"/>
        <v>10.055542603582213</v>
      </c>
      <c r="DA51" s="15">
        <f t="shared" si="19"/>
        <v>10.217888539148644</v>
      </c>
      <c r="DB51" s="15">
        <f t="shared" si="19"/>
        <v>10.711225356105379</v>
      </c>
      <c r="DC51" s="15">
        <f t="shared" si="17"/>
        <v>10.755199507973936</v>
      </c>
      <c r="DD51" s="15">
        <f t="shared" si="17"/>
        <v>10.740888056971729</v>
      </c>
      <c r="DE51" s="15">
        <f t="shared" si="17"/>
        <v>10.672190374142337</v>
      </c>
      <c r="DF51" s="15">
        <f t="shared" si="17"/>
        <v>10.553771053688893</v>
      </c>
      <c r="DG51" s="15">
        <f t="shared" si="17"/>
        <v>10.622999794598373</v>
      </c>
      <c r="DH51" s="15">
        <f t="shared" si="17"/>
        <v>10.417021272641943</v>
      </c>
      <c r="DI51" s="15">
        <f t="shared" si="12"/>
        <v>10.17783942701076</v>
      </c>
      <c r="DJ51" s="15">
        <f t="shared" si="12"/>
        <v>9.9119808924601127</v>
      </c>
      <c r="DK51" s="15">
        <f t="shared" si="12"/>
        <v>9.626068919929553</v>
      </c>
      <c r="DL51" s="15">
        <f t="shared" si="12"/>
        <v>9.1211533510284877</v>
      </c>
      <c r="DM51" s="15">
        <f t="shared" si="12"/>
        <v>8.8214582472470084</v>
      </c>
      <c r="DN51" s="15">
        <f t="shared" ref="DN51:DY56" si="24">DM50</f>
        <v>8.5208092545969105</v>
      </c>
      <c r="DO51" s="15">
        <f t="shared" si="24"/>
        <v>8.2247204412648607</v>
      </c>
      <c r="DP51" s="15">
        <f t="shared" si="24"/>
        <v>7.9381297755539801</v>
      </c>
      <c r="DQ51" s="15">
        <f t="shared" si="24"/>
        <v>7.5639552570178186</v>
      </c>
      <c r="DR51" s="15">
        <f t="shared" si="24"/>
        <v>7.3115800562194462</v>
      </c>
      <c r="DS51" s="15">
        <f t="shared" si="24"/>
        <v>7.0784612198235344</v>
      </c>
      <c r="DT51" s="15">
        <f t="shared" si="24"/>
        <v>6.8658740615240363</v>
      </c>
      <c r="DU51" s="15">
        <f t="shared" si="24"/>
        <v>6.6738636853340756</v>
      </c>
      <c r="DV51" s="15">
        <f t="shared" si="24"/>
        <v>6.7193139396373995</v>
      </c>
      <c r="DW51" s="15">
        <f t="shared" si="24"/>
        <v>6.5577637366558914</v>
      </c>
      <c r="DX51" s="15">
        <f t="shared" si="24"/>
        <v>6.4086239340218363</v>
      </c>
      <c r="DY51" s="15">
        <f t="shared" si="24"/>
        <v>6.2654872816966876</v>
      </c>
      <c r="DZ51" s="15">
        <f t="shared" si="21"/>
        <v>6.1199910957388104</v>
      </c>
      <c r="EA51" s="15">
        <f t="shared" si="21"/>
        <v>6.3296621073758077</v>
      </c>
      <c r="EB51" s="15">
        <f t="shared" si="21"/>
        <v>6.1345076192187831</v>
      </c>
      <c r="EC51" s="15">
        <f t="shared" si="21"/>
        <v>5.8963022667124134</v>
      </c>
      <c r="ED51" s="15">
        <f t="shared" si="21"/>
        <v>5.5964103567685832</v>
      </c>
      <c r="EE51" s="15">
        <f t="shared" si="21"/>
        <v>5.2133939149380204</v>
      </c>
      <c r="EF51" s="15">
        <f t="shared" si="21"/>
        <v>4.5269223022538885</v>
      </c>
      <c r="EG51" s="15">
        <f t="shared" si="21"/>
        <v>3.9273593271600542</v>
      </c>
      <c r="EH51" s="15"/>
      <c r="EI51" s="15"/>
      <c r="EJ51" s="15"/>
      <c r="EK51" s="15"/>
      <c r="EL51" s="15"/>
      <c r="EN51" s="20">
        <f t="shared" si="8"/>
        <v>300.85764450532906</v>
      </c>
      <c r="EO51" s="29">
        <f t="shared" si="3"/>
        <v>26938.654837288068</v>
      </c>
      <c r="EQ51" s="13">
        <f t="shared" si="9"/>
        <v>-5616.3702649999996</v>
      </c>
      <c r="ER51" s="20">
        <f t="shared" si="4"/>
        <v>21322.284572288067</v>
      </c>
      <c r="ES51" s="13">
        <f t="shared" si="0"/>
        <v>518.81003061933143</v>
      </c>
    </row>
    <row r="52" spans="1:149" ht="15.75">
      <c r="A52" s="18">
        <v>2064</v>
      </c>
      <c r="C52" s="13">
        <v>61</v>
      </c>
      <c r="D52" s="49">
        <f>賃金!P73*$B$3/100</f>
        <v>3.4492065257535209</v>
      </c>
      <c r="E52" s="15">
        <f t="shared" si="14"/>
        <v>3.6085976703901737</v>
      </c>
      <c r="F52" s="15">
        <f t="shared" si="14"/>
        <v>4.5714943737580178</v>
      </c>
      <c r="G52" s="15">
        <f t="shared" si="14"/>
        <v>4.7111725501058359</v>
      </c>
      <c r="H52" s="15">
        <f t="shared" si="14"/>
        <v>4.8259303551241111</v>
      </c>
      <c r="I52" s="15">
        <f t="shared" si="14"/>
        <v>4.9174403876608688</v>
      </c>
      <c r="J52" s="15">
        <f t="shared" si="14"/>
        <v>4.9873594951507387</v>
      </c>
      <c r="K52" s="15">
        <f t="shared" si="14"/>
        <v>5.3594659874415473</v>
      </c>
      <c r="L52" s="15">
        <f t="shared" si="13"/>
        <v>5.393110812031523</v>
      </c>
      <c r="M52" s="15">
        <f t="shared" si="13"/>
        <v>5.4089244441858577</v>
      </c>
      <c r="N52" s="15">
        <f t="shared" si="13"/>
        <v>5.4085552853062859</v>
      </c>
      <c r="O52" s="15">
        <f t="shared" si="13"/>
        <v>5.3936112940271093</v>
      </c>
      <c r="P52" s="15">
        <f t="shared" si="13"/>
        <v>5.4854933888591599</v>
      </c>
      <c r="Q52" s="15">
        <f t="shared" si="13"/>
        <v>5.4451569486237021</v>
      </c>
      <c r="R52" s="15">
        <f t="shared" si="13"/>
        <v>5.3945552689561609</v>
      </c>
      <c r="S52" s="15">
        <f t="shared" si="13"/>
        <v>5.3351184109991072</v>
      </c>
      <c r="T52" s="15">
        <f t="shared" si="13"/>
        <v>5.2682108768645071</v>
      </c>
      <c r="U52" s="15">
        <f t="shared" si="13"/>
        <v>5.1617689898874746</v>
      </c>
      <c r="V52" s="15">
        <f t="shared" si="13"/>
        <v>5.084228265213639</v>
      </c>
      <c r="W52" s="15">
        <f t="shared" si="13"/>
        <v>5.0028931118898878</v>
      </c>
      <c r="X52" s="15">
        <f t="shared" si="13"/>
        <v>4.918810603220436</v>
      </c>
      <c r="Y52" s="15">
        <f t="shared" si="13"/>
        <v>4.8329386169002131</v>
      </c>
      <c r="Z52" s="15">
        <f t="shared" si="13"/>
        <v>4.6834125507067315</v>
      </c>
      <c r="AA52" s="15">
        <f t="shared" si="13"/>
        <v>4.5976037047241398</v>
      </c>
      <c r="AB52" s="15">
        <f t="shared" si="23"/>
        <v>4.5122891056357979</v>
      </c>
      <c r="AC52" s="15">
        <f t="shared" si="23"/>
        <v>4.4280144250456042</v>
      </c>
      <c r="AD52" s="15">
        <f t="shared" si="23"/>
        <v>4.3452135782530936</v>
      </c>
      <c r="AE52" s="15">
        <f t="shared" si="23"/>
        <v>4.2624055718904232</v>
      </c>
      <c r="AF52" s="15">
        <f t="shared" si="23"/>
        <v>4.1834167009801009</v>
      </c>
      <c r="AG52" s="15">
        <f t="shared" si="23"/>
        <v>4.1064845250352002</v>
      </c>
      <c r="AH52" s="15">
        <f t="shared" si="23"/>
        <v>4.031548480551856</v>
      </c>
      <c r="AI52" s="15">
        <f t="shared" si="23"/>
        <v>3.9584125652969919</v>
      </c>
      <c r="AJ52" s="15">
        <f t="shared" si="23"/>
        <v>4.1266476401024628</v>
      </c>
      <c r="AK52" s="15">
        <f t="shared" si="20"/>
        <v>4.0515952411261464</v>
      </c>
      <c r="AL52" s="15">
        <f t="shared" si="20"/>
        <v>3.9769166021219395</v>
      </c>
      <c r="AM52" s="15">
        <f t="shared" si="20"/>
        <v>3.9017780397580206</v>
      </c>
      <c r="AN52" s="15">
        <f t="shared" si="20"/>
        <v>3.8251768778358377</v>
      </c>
      <c r="AO52" s="15">
        <f t="shared" si="20"/>
        <v>4.1192231307511946</v>
      </c>
      <c r="AP52" s="15">
        <f t="shared" si="20"/>
        <v>4.0276930598885174</v>
      </c>
      <c r="AQ52" s="15">
        <f t="shared" si="20"/>
        <v>3.930076448877025</v>
      </c>
      <c r="AR52" s="15">
        <f t="shared" si="20"/>
        <v>3.824471961173133</v>
      </c>
      <c r="AS52" s="15">
        <f t="shared" si="20"/>
        <v>3.708764722152424</v>
      </c>
      <c r="AT52" s="15">
        <f>AS51</f>
        <v>3.1394351669941063</v>
      </c>
      <c r="AU52" s="15"/>
      <c r="AV52" s="15"/>
      <c r="AW52" s="15"/>
      <c r="AX52" s="15"/>
      <c r="AY52" s="20">
        <f t="shared" si="1"/>
        <v>192.25541723549713</v>
      </c>
      <c r="AZ52" s="15"/>
      <c r="BA52" s="49">
        <f>賃金!Q73*$B$3/100</f>
        <v>3.8073799323178896</v>
      </c>
      <c r="BB52" s="15">
        <f t="shared" si="16"/>
        <v>3.9635813619743532</v>
      </c>
      <c r="BC52" s="15">
        <f t="shared" si="16"/>
        <v>5.00706084646015</v>
      </c>
      <c r="BD52" s="15">
        <f t="shared" si="16"/>
        <v>5.1526076214153447</v>
      </c>
      <c r="BE52" s="15">
        <f t="shared" si="16"/>
        <v>5.2748286844031353</v>
      </c>
      <c r="BF52" s="15">
        <f t="shared" si="16"/>
        <v>5.3737207573448362</v>
      </c>
      <c r="BG52" s="15">
        <f t="shared" si="16"/>
        <v>5.449616986244191</v>
      </c>
      <c r="BH52" s="15">
        <f t="shared" si="15"/>
        <v>5.9807676668064254</v>
      </c>
      <c r="BI52" s="15">
        <f t="shared" si="15"/>
        <v>6.0156433826144893</v>
      </c>
      <c r="BJ52" s="15">
        <f t="shared" si="15"/>
        <v>6.0284616375997588</v>
      </c>
      <c r="BK52" s="15">
        <f t="shared" si="15"/>
        <v>6.0207012353652036</v>
      </c>
      <c r="BL52" s="15">
        <f t="shared" si="15"/>
        <v>5.9940337296892174</v>
      </c>
      <c r="BM52" s="15">
        <f t="shared" si="15"/>
        <v>6.0831843702625532</v>
      </c>
      <c r="BN52" s="15">
        <f t="shared" si="15"/>
        <v>6.0230006519576236</v>
      </c>
      <c r="BO52" s="15">
        <f t="shared" si="15"/>
        <v>5.9494430788246122</v>
      </c>
      <c r="BP52" s="15">
        <f t="shared" si="15"/>
        <v>5.864655292602146</v>
      </c>
      <c r="BQ52" s="15">
        <f t="shared" si="15"/>
        <v>5.770801257404786</v>
      </c>
      <c r="BR52" s="15">
        <f t="shared" si="15"/>
        <v>5.6767282257685645</v>
      </c>
      <c r="BS52" s="15">
        <f t="shared" si="22"/>
        <v>5.5710134024603031</v>
      </c>
      <c r="BT52" s="15">
        <f t="shared" si="22"/>
        <v>5.4624893765517619</v>
      </c>
      <c r="BU52" s="15">
        <f t="shared" si="22"/>
        <v>5.3530501710555152</v>
      </c>
      <c r="BV52" s="15">
        <f t="shared" si="22"/>
        <v>5.2444332138449674</v>
      </c>
      <c r="BW52" s="15">
        <f t="shared" si="22"/>
        <v>5.070273950359045</v>
      </c>
      <c r="BX52" s="15">
        <f t="shared" si="22"/>
        <v>4.9690660055180293</v>
      </c>
      <c r="BY52" s="15">
        <f t="shared" si="22"/>
        <v>4.8725364771481008</v>
      </c>
      <c r="BZ52" s="15">
        <f t="shared" si="22"/>
        <v>4.7814325222848666</v>
      </c>
      <c r="CA52" s="15">
        <f t="shared" si="22"/>
        <v>4.6961721695669691</v>
      </c>
      <c r="CB52" s="15">
        <f t="shared" si="22"/>
        <v>4.7186538535138718</v>
      </c>
      <c r="CC52" s="15">
        <f t="shared" si="22"/>
        <v>4.6432154596687996</v>
      </c>
      <c r="CD52" s="15">
        <f t="shared" si="22"/>
        <v>4.5726560832771774</v>
      </c>
      <c r="CE52" s="15">
        <f t="shared" si="22"/>
        <v>4.5057005101001044</v>
      </c>
      <c r="CF52" s="15">
        <f t="shared" si="22"/>
        <v>4.4405586825121794</v>
      </c>
      <c r="CG52" s="15">
        <f t="shared" si="22"/>
        <v>4.6449278258879101</v>
      </c>
      <c r="CH52" s="15">
        <f t="shared" si="22"/>
        <v>4.5715389480341138</v>
      </c>
      <c r="CI52" s="15">
        <f t="shared" si="18"/>
        <v>4.4907154540920677</v>
      </c>
      <c r="CJ52" s="15">
        <f t="shared" si="18"/>
        <v>4.3979913695421056</v>
      </c>
      <c r="CK52" s="15">
        <f t="shared" si="18"/>
        <v>4.2881646284345916</v>
      </c>
      <c r="CL52" s="15">
        <f t="shared" si="18"/>
        <v>4.3655879571583522</v>
      </c>
      <c r="CM52" s="15">
        <f t="shared" si="18"/>
        <v>4.1945767557394742</v>
      </c>
      <c r="CN52" s="15">
        <f t="shared" si="18"/>
        <v>3.9841628365745838</v>
      </c>
      <c r="CO52" s="15">
        <f t="shared" si="18"/>
        <v>3.7253892959396877</v>
      </c>
      <c r="CP52" s="15"/>
      <c r="CQ52" s="15"/>
      <c r="CR52" s="15"/>
      <c r="CS52" s="15"/>
      <c r="CT52" s="20">
        <f t="shared" si="6"/>
        <v>203.19314373600196</v>
      </c>
      <c r="CU52" s="15"/>
      <c r="CV52" s="49">
        <f>賃金!R73*$B$3/100</f>
        <v>6.8395577518132304</v>
      </c>
      <c r="CW52" s="15">
        <f t="shared" si="19"/>
        <v>7.2094574073593831</v>
      </c>
      <c r="CX52" s="15">
        <f t="shared" si="19"/>
        <v>9.2015826768329987</v>
      </c>
      <c r="CY52" s="15">
        <f t="shared" si="19"/>
        <v>9.5462134193249177</v>
      </c>
      <c r="CZ52" s="15">
        <f t="shared" si="19"/>
        <v>9.8314893791290086</v>
      </c>
      <c r="DA52" s="15">
        <f t="shared" si="19"/>
        <v>10.055542603582213</v>
      </c>
      <c r="DB52" s="15">
        <f t="shared" si="19"/>
        <v>10.217888539148644</v>
      </c>
      <c r="DC52" s="15">
        <f t="shared" si="17"/>
        <v>10.711225356105379</v>
      </c>
      <c r="DD52" s="15">
        <f t="shared" si="17"/>
        <v>10.755199507973936</v>
      </c>
      <c r="DE52" s="15">
        <f t="shared" si="17"/>
        <v>10.740888056971729</v>
      </c>
      <c r="DF52" s="15">
        <f t="shared" si="17"/>
        <v>10.672190374142337</v>
      </c>
      <c r="DG52" s="15">
        <f t="shared" si="17"/>
        <v>10.553771053688893</v>
      </c>
      <c r="DH52" s="15">
        <f t="shared" si="17"/>
        <v>10.622999794598373</v>
      </c>
      <c r="DI52" s="15">
        <f t="shared" si="17"/>
        <v>10.417021272641943</v>
      </c>
      <c r="DJ52" s="15">
        <f t="shared" si="17"/>
        <v>10.17783942701076</v>
      </c>
      <c r="DK52" s="15">
        <f t="shared" si="17"/>
        <v>9.9119808924601127</v>
      </c>
      <c r="DL52" s="15">
        <f t="shared" si="17"/>
        <v>9.626068919929553</v>
      </c>
      <c r="DM52" s="15">
        <f t="shared" si="17"/>
        <v>9.1211533510284877</v>
      </c>
      <c r="DN52" s="15">
        <f t="shared" si="17"/>
        <v>8.8214582472470084</v>
      </c>
      <c r="DO52" s="15">
        <f t="shared" si="24"/>
        <v>8.5208092545969105</v>
      </c>
      <c r="DP52" s="15">
        <f t="shared" si="24"/>
        <v>8.2247204412648607</v>
      </c>
      <c r="DQ52" s="15">
        <f t="shared" si="24"/>
        <v>7.9381297755539801</v>
      </c>
      <c r="DR52" s="15">
        <f t="shared" si="24"/>
        <v>7.5639552570178186</v>
      </c>
      <c r="DS52" s="15">
        <f t="shared" si="24"/>
        <v>7.3115800562194462</v>
      </c>
      <c r="DT52" s="15">
        <f t="shared" si="24"/>
        <v>7.0784612198235344</v>
      </c>
      <c r="DU52" s="15">
        <f t="shared" si="24"/>
        <v>6.8658740615240363</v>
      </c>
      <c r="DV52" s="15">
        <f t="shared" si="24"/>
        <v>6.6738636853340756</v>
      </c>
      <c r="DW52" s="15">
        <f t="shared" si="24"/>
        <v>6.7193139396373995</v>
      </c>
      <c r="DX52" s="15">
        <f t="shared" si="24"/>
        <v>6.5577637366558914</v>
      </c>
      <c r="DY52" s="15">
        <f t="shared" si="24"/>
        <v>6.4086239340218363</v>
      </c>
      <c r="DZ52" s="15">
        <f t="shared" si="21"/>
        <v>6.2654872816966876</v>
      </c>
      <c r="EA52" s="15">
        <f t="shared" si="21"/>
        <v>6.1199910957388104</v>
      </c>
      <c r="EB52" s="15">
        <f t="shared" si="21"/>
        <v>6.3296621073758077</v>
      </c>
      <c r="EC52" s="15">
        <f t="shared" si="21"/>
        <v>6.1345076192187831</v>
      </c>
      <c r="ED52" s="15">
        <f t="shared" si="21"/>
        <v>5.8963022667124134</v>
      </c>
      <c r="EE52" s="15">
        <f t="shared" si="21"/>
        <v>5.5964103567685832</v>
      </c>
      <c r="EF52" s="15">
        <f t="shared" si="21"/>
        <v>5.2133939149380204</v>
      </c>
      <c r="EG52" s="15">
        <f t="shared" si="21"/>
        <v>4.5269223022538885</v>
      </c>
      <c r="EH52" s="15">
        <f t="shared" si="21"/>
        <v>3.9273593271600542</v>
      </c>
      <c r="EI52" s="15"/>
      <c r="EJ52" s="15"/>
      <c r="EK52" s="15"/>
      <c r="EL52" s="15"/>
      <c r="EN52" s="20">
        <f t="shared" si="8"/>
        <v>308.06710191268843</v>
      </c>
      <c r="EO52" s="29">
        <f t="shared" si="3"/>
        <v>27542.207401543485</v>
      </c>
      <c r="EQ52" s="13">
        <f t="shared" si="9"/>
        <v>-5616.3702649999996</v>
      </c>
      <c r="ER52" s="20">
        <f t="shared" si="4"/>
        <v>21925.837136543487</v>
      </c>
      <c r="ES52" s="13">
        <f t="shared" si="0"/>
        <v>488.32212195515177</v>
      </c>
    </row>
    <row r="53" spans="1:149" ht="15.75">
      <c r="A53" s="18">
        <v>2065</v>
      </c>
      <c r="C53" s="13">
        <v>62</v>
      </c>
      <c r="D53" s="49">
        <f>賃金!P74*$B$3/100</f>
        <v>3.2652501185104308</v>
      </c>
      <c r="E53" s="15">
        <f t="shared" si="14"/>
        <v>3.4492065257535209</v>
      </c>
      <c r="F53" s="15">
        <f t="shared" si="14"/>
        <v>3.6085976703901737</v>
      </c>
      <c r="G53" s="15">
        <f t="shared" si="14"/>
        <v>4.5714943737580178</v>
      </c>
      <c r="H53" s="15">
        <f t="shared" si="14"/>
        <v>4.7111725501058359</v>
      </c>
      <c r="I53" s="15">
        <f t="shared" si="14"/>
        <v>4.8259303551241111</v>
      </c>
      <c r="J53" s="15">
        <f t="shared" si="14"/>
        <v>4.9174403876608688</v>
      </c>
      <c r="K53" s="15">
        <f t="shared" si="14"/>
        <v>4.9873594951507387</v>
      </c>
      <c r="L53" s="15">
        <f t="shared" si="13"/>
        <v>5.3594659874415473</v>
      </c>
      <c r="M53" s="15">
        <f t="shared" si="13"/>
        <v>5.393110812031523</v>
      </c>
      <c r="N53" s="15">
        <f t="shared" si="13"/>
        <v>5.4089244441858577</v>
      </c>
      <c r="O53" s="15">
        <f t="shared" si="13"/>
        <v>5.4085552853062859</v>
      </c>
      <c r="P53" s="15">
        <f t="shared" si="13"/>
        <v>5.3936112940271093</v>
      </c>
      <c r="Q53" s="15">
        <f t="shared" si="13"/>
        <v>5.4854933888591599</v>
      </c>
      <c r="R53" s="15">
        <f t="shared" si="13"/>
        <v>5.4451569486237021</v>
      </c>
      <c r="S53" s="15">
        <f t="shared" si="13"/>
        <v>5.3945552689561609</v>
      </c>
      <c r="T53" s="15">
        <f t="shared" si="13"/>
        <v>5.3351184109991072</v>
      </c>
      <c r="U53" s="15">
        <f t="shared" si="13"/>
        <v>5.2682108768645071</v>
      </c>
      <c r="V53" s="15">
        <f t="shared" si="13"/>
        <v>5.1617689898874746</v>
      </c>
      <c r="W53" s="15">
        <f t="shared" si="13"/>
        <v>5.084228265213639</v>
      </c>
      <c r="X53" s="15">
        <f t="shared" si="13"/>
        <v>5.0028931118898878</v>
      </c>
      <c r="Y53" s="15">
        <f t="shared" si="13"/>
        <v>4.918810603220436</v>
      </c>
      <c r="Z53" s="15">
        <f t="shared" si="13"/>
        <v>4.8329386169002131</v>
      </c>
      <c r="AA53" s="15">
        <f t="shared" si="13"/>
        <v>4.6834125507067315</v>
      </c>
      <c r="AB53" s="15">
        <f t="shared" si="23"/>
        <v>4.5976037047241398</v>
      </c>
      <c r="AC53" s="15">
        <f t="shared" si="23"/>
        <v>4.5122891056357979</v>
      </c>
      <c r="AD53" s="15">
        <f t="shared" si="23"/>
        <v>4.4280144250456042</v>
      </c>
      <c r="AE53" s="15">
        <f t="shared" si="23"/>
        <v>4.3452135782530936</v>
      </c>
      <c r="AF53" s="15">
        <f t="shared" si="23"/>
        <v>4.2624055718904232</v>
      </c>
      <c r="AG53" s="15">
        <f t="shared" si="23"/>
        <v>4.1834167009801009</v>
      </c>
      <c r="AH53" s="15">
        <f t="shared" si="23"/>
        <v>4.1064845250352002</v>
      </c>
      <c r="AI53" s="15">
        <f t="shared" si="23"/>
        <v>4.031548480551856</v>
      </c>
      <c r="AJ53" s="15">
        <f t="shared" si="23"/>
        <v>3.9584125652969919</v>
      </c>
      <c r="AK53" s="15">
        <f t="shared" si="20"/>
        <v>4.1266476401024628</v>
      </c>
      <c r="AL53" s="15">
        <f t="shared" si="20"/>
        <v>4.0515952411261464</v>
      </c>
      <c r="AM53" s="15">
        <f t="shared" si="20"/>
        <v>3.9769166021219395</v>
      </c>
      <c r="AN53" s="15">
        <f t="shared" si="20"/>
        <v>3.9017780397580206</v>
      </c>
      <c r="AO53" s="15">
        <f t="shared" si="20"/>
        <v>3.8251768778358377</v>
      </c>
      <c r="AP53" s="15">
        <f t="shared" si="20"/>
        <v>4.1192231307511946</v>
      </c>
      <c r="AQ53" s="15">
        <f t="shared" si="20"/>
        <v>4.0276930598885174</v>
      </c>
      <c r="AR53" s="15">
        <f t="shared" si="20"/>
        <v>3.930076448877025</v>
      </c>
      <c r="AS53" s="15">
        <f t="shared" si="20"/>
        <v>3.824471961173133</v>
      </c>
      <c r="AT53" s="15">
        <f>AS52</f>
        <v>3.708764722152424</v>
      </c>
      <c r="AU53" s="15">
        <f>AT52</f>
        <v>3.1394351669941063</v>
      </c>
      <c r="AV53" s="15"/>
      <c r="AW53" s="15"/>
      <c r="AX53" s="15"/>
      <c r="AY53" s="20">
        <f t="shared" si="1"/>
        <v>195.70462376125067</v>
      </c>
      <c r="AZ53" s="15"/>
      <c r="BA53" s="49">
        <f>賃金!Q74*$B$3/100</f>
        <v>3.6339930655340607</v>
      </c>
      <c r="BB53" s="15">
        <f t="shared" si="16"/>
        <v>3.8073799323178896</v>
      </c>
      <c r="BC53" s="15">
        <f t="shared" si="16"/>
        <v>3.9635813619743532</v>
      </c>
      <c r="BD53" s="15">
        <f t="shared" si="16"/>
        <v>5.00706084646015</v>
      </c>
      <c r="BE53" s="15">
        <f t="shared" si="16"/>
        <v>5.1526076214153447</v>
      </c>
      <c r="BF53" s="15">
        <f t="shared" si="16"/>
        <v>5.2748286844031353</v>
      </c>
      <c r="BG53" s="15">
        <f t="shared" si="16"/>
        <v>5.3737207573448362</v>
      </c>
      <c r="BH53" s="15">
        <f t="shared" si="15"/>
        <v>5.449616986244191</v>
      </c>
      <c r="BI53" s="15">
        <f t="shared" si="15"/>
        <v>5.9807676668064254</v>
      </c>
      <c r="BJ53" s="15">
        <f t="shared" si="15"/>
        <v>6.0156433826144893</v>
      </c>
      <c r="BK53" s="15">
        <f t="shared" si="15"/>
        <v>6.0284616375997588</v>
      </c>
      <c r="BL53" s="15">
        <f t="shared" si="15"/>
        <v>6.0207012353652036</v>
      </c>
      <c r="BM53" s="15">
        <f t="shared" si="15"/>
        <v>5.9940337296892174</v>
      </c>
      <c r="BN53" s="15">
        <f t="shared" si="15"/>
        <v>6.0831843702625532</v>
      </c>
      <c r="BO53" s="15">
        <f t="shared" si="15"/>
        <v>6.0230006519576236</v>
      </c>
      <c r="BP53" s="15">
        <f t="shared" si="15"/>
        <v>5.9494430788246122</v>
      </c>
      <c r="BQ53" s="15">
        <f t="shared" si="15"/>
        <v>5.864655292602146</v>
      </c>
      <c r="BR53" s="15">
        <f t="shared" si="15"/>
        <v>5.770801257404786</v>
      </c>
      <c r="BS53" s="15">
        <f t="shared" si="22"/>
        <v>5.6767282257685645</v>
      </c>
      <c r="BT53" s="15">
        <f t="shared" si="22"/>
        <v>5.5710134024603031</v>
      </c>
      <c r="BU53" s="15">
        <f t="shared" si="22"/>
        <v>5.4624893765517619</v>
      </c>
      <c r="BV53" s="15">
        <f t="shared" si="22"/>
        <v>5.3530501710555152</v>
      </c>
      <c r="BW53" s="15">
        <f t="shared" si="22"/>
        <v>5.2444332138449674</v>
      </c>
      <c r="BX53" s="15">
        <f t="shared" si="22"/>
        <v>5.070273950359045</v>
      </c>
      <c r="BY53" s="15">
        <f t="shared" si="22"/>
        <v>4.9690660055180293</v>
      </c>
      <c r="BZ53" s="15">
        <f t="shared" si="22"/>
        <v>4.8725364771481008</v>
      </c>
      <c r="CA53" s="15">
        <f t="shared" si="22"/>
        <v>4.7814325222848666</v>
      </c>
      <c r="CB53" s="15">
        <f t="shared" si="22"/>
        <v>4.6961721695669691</v>
      </c>
      <c r="CC53" s="15">
        <f t="shared" si="22"/>
        <v>4.7186538535138718</v>
      </c>
      <c r="CD53" s="15">
        <f t="shared" si="22"/>
        <v>4.6432154596687996</v>
      </c>
      <c r="CE53" s="15">
        <f t="shared" si="22"/>
        <v>4.5726560832771774</v>
      </c>
      <c r="CF53" s="15">
        <f t="shared" si="22"/>
        <v>4.5057005101001044</v>
      </c>
      <c r="CG53" s="15">
        <f t="shared" si="22"/>
        <v>4.4405586825121794</v>
      </c>
      <c r="CH53" s="15">
        <f t="shared" si="22"/>
        <v>4.6449278258879101</v>
      </c>
      <c r="CI53" s="15">
        <f t="shared" si="18"/>
        <v>4.5715389480341138</v>
      </c>
      <c r="CJ53" s="15">
        <f t="shared" si="18"/>
        <v>4.4907154540920677</v>
      </c>
      <c r="CK53" s="15">
        <f t="shared" si="18"/>
        <v>4.3979913695421056</v>
      </c>
      <c r="CL53" s="15">
        <f t="shared" si="18"/>
        <v>4.2881646284345916</v>
      </c>
      <c r="CM53" s="15">
        <f t="shared" si="18"/>
        <v>4.3655879571583522</v>
      </c>
      <c r="CN53" s="15">
        <f t="shared" si="18"/>
        <v>4.1945767557394742</v>
      </c>
      <c r="CO53" s="15">
        <f t="shared" si="18"/>
        <v>3.9841628365745838</v>
      </c>
      <c r="CP53" s="15">
        <f t="shared" si="18"/>
        <v>3.7253892959396877</v>
      </c>
      <c r="CQ53" s="15"/>
      <c r="CR53" s="15"/>
      <c r="CS53" s="15"/>
      <c r="CT53" s="20">
        <f t="shared" si="6"/>
        <v>207.00052366831983</v>
      </c>
      <c r="CU53" s="15"/>
      <c r="CV53" s="49">
        <f>賃金!R74*$B$3/100</f>
        <v>6.4334852396543614</v>
      </c>
      <c r="CW53" s="15">
        <f t="shared" si="19"/>
        <v>6.8395577518132304</v>
      </c>
      <c r="CX53" s="15">
        <f t="shared" si="19"/>
        <v>7.2094574073593831</v>
      </c>
      <c r="CY53" s="15">
        <f t="shared" si="19"/>
        <v>9.2015826768329987</v>
      </c>
      <c r="CZ53" s="15">
        <f t="shared" si="19"/>
        <v>9.5462134193249177</v>
      </c>
      <c r="DA53" s="15">
        <f t="shared" si="19"/>
        <v>9.8314893791290086</v>
      </c>
      <c r="DB53" s="15">
        <f t="shared" si="19"/>
        <v>10.055542603582213</v>
      </c>
      <c r="DC53" s="15">
        <f t="shared" si="17"/>
        <v>10.217888539148644</v>
      </c>
      <c r="DD53" s="15">
        <f t="shared" si="17"/>
        <v>10.711225356105379</v>
      </c>
      <c r="DE53" s="15">
        <f t="shared" si="17"/>
        <v>10.755199507973936</v>
      </c>
      <c r="DF53" s="15">
        <f t="shared" si="17"/>
        <v>10.740888056971729</v>
      </c>
      <c r="DG53" s="15">
        <f t="shared" si="17"/>
        <v>10.672190374142337</v>
      </c>
      <c r="DH53" s="15">
        <f t="shared" si="17"/>
        <v>10.553771053688893</v>
      </c>
      <c r="DI53" s="15">
        <f t="shared" si="17"/>
        <v>10.622999794598373</v>
      </c>
      <c r="DJ53" s="15">
        <f t="shared" si="17"/>
        <v>10.417021272641943</v>
      </c>
      <c r="DK53" s="15">
        <f t="shared" si="17"/>
        <v>10.17783942701076</v>
      </c>
      <c r="DL53" s="15">
        <f t="shared" si="17"/>
        <v>9.9119808924601127</v>
      </c>
      <c r="DM53" s="15">
        <f t="shared" si="17"/>
        <v>9.626068919929553</v>
      </c>
      <c r="DN53" s="15">
        <f t="shared" si="17"/>
        <v>9.1211533510284877</v>
      </c>
      <c r="DO53" s="15">
        <f t="shared" si="24"/>
        <v>8.8214582472470084</v>
      </c>
      <c r="DP53" s="15">
        <f t="shared" si="24"/>
        <v>8.5208092545969105</v>
      </c>
      <c r="DQ53" s="15">
        <f t="shared" si="24"/>
        <v>8.2247204412648607</v>
      </c>
      <c r="DR53" s="15">
        <f t="shared" si="24"/>
        <v>7.9381297755539801</v>
      </c>
      <c r="DS53" s="15">
        <f t="shared" si="24"/>
        <v>7.5639552570178186</v>
      </c>
      <c r="DT53" s="15">
        <f t="shared" si="24"/>
        <v>7.3115800562194462</v>
      </c>
      <c r="DU53" s="15">
        <f t="shared" si="24"/>
        <v>7.0784612198235344</v>
      </c>
      <c r="DV53" s="15">
        <f t="shared" si="24"/>
        <v>6.8658740615240363</v>
      </c>
      <c r="DW53" s="15">
        <f t="shared" si="24"/>
        <v>6.6738636853340756</v>
      </c>
      <c r="DX53" s="15">
        <f t="shared" si="24"/>
        <v>6.7193139396373995</v>
      </c>
      <c r="DY53" s="15">
        <f t="shared" si="24"/>
        <v>6.5577637366558914</v>
      </c>
      <c r="DZ53" s="15">
        <f t="shared" si="21"/>
        <v>6.4086239340218363</v>
      </c>
      <c r="EA53" s="15">
        <f t="shared" si="21"/>
        <v>6.2654872816966876</v>
      </c>
      <c r="EB53" s="15">
        <f t="shared" si="21"/>
        <v>6.1199910957388104</v>
      </c>
      <c r="EC53" s="15">
        <f t="shared" si="21"/>
        <v>6.3296621073758077</v>
      </c>
      <c r="ED53" s="15">
        <f t="shared" si="21"/>
        <v>6.1345076192187831</v>
      </c>
      <c r="EE53" s="15">
        <f t="shared" si="21"/>
        <v>5.8963022667124134</v>
      </c>
      <c r="EF53" s="15">
        <f t="shared" si="21"/>
        <v>5.5964103567685832</v>
      </c>
      <c r="EG53" s="15">
        <f t="shared" si="21"/>
        <v>5.2133939149380204</v>
      </c>
      <c r="EH53" s="15">
        <f t="shared" si="21"/>
        <v>4.5269223022538885</v>
      </c>
      <c r="EI53" s="15">
        <f t="shared" si="21"/>
        <v>3.9273593271600542</v>
      </c>
      <c r="EJ53" s="15"/>
      <c r="EK53" s="15"/>
      <c r="EL53" s="15"/>
      <c r="EN53" s="20">
        <f t="shared" si="8"/>
        <v>314.90665966450166</v>
      </c>
      <c r="EO53" s="29">
        <f t="shared" si="3"/>
        <v>28116.110745098293</v>
      </c>
      <c r="EQ53" s="13">
        <f t="shared" si="9"/>
        <v>-5616.3702649999996</v>
      </c>
      <c r="ER53" s="20">
        <f t="shared" si="4"/>
        <v>22499.740480098291</v>
      </c>
      <c r="ES53" s="13">
        <f t="shared" si="0"/>
        <v>458.67314210011693</v>
      </c>
    </row>
    <row r="54" spans="1:149" ht="15.75">
      <c r="A54" s="18">
        <v>2066</v>
      </c>
      <c r="C54" s="13">
        <v>63</v>
      </c>
      <c r="D54" s="49">
        <f>賃金!P75*$B$3/100</f>
        <v>3.0553431713164492</v>
      </c>
      <c r="E54" s="15">
        <f t="shared" si="14"/>
        <v>3.2652501185104308</v>
      </c>
      <c r="F54" s="15">
        <f t="shared" si="14"/>
        <v>3.4492065257535209</v>
      </c>
      <c r="G54" s="15">
        <f t="shared" si="14"/>
        <v>3.6085976703901737</v>
      </c>
      <c r="H54" s="15">
        <f t="shared" si="14"/>
        <v>4.5714943737580178</v>
      </c>
      <c r="I54" s="15">
        <f t="shared" si="14"/>
        <v>4.7111725501058359</v>
      </c>
      <c r="J54" s="15">
        <f t="shared" si="14"/>
        <v>4.8259303551241111</v>
      </c>
      <c r="K54" s="15">
        <f t="shared" si="14"/>
        <v>4.9174403876608688</v>
      </c>
      <c r="L54" s="15">
        <f t="shared" si="13"/>
        <v>4.9873594951507387</v>
      </c>
      <c r="M54" s="15">
        <f t="shared" si="13"/>
        <v>5.3594659874415473</v>
      </c>
      <c r="N54" s="15">
        <f t="shared" si="13"/>
        <v>5.393110812031523</v>
      </c>
      <c r="O54" s="15">
        <f t="shared" si="13"/>
        <v>5.4089244441858577</v>
      </c>
      <c r="P54" s="15">
        <f t="shared" si="13"/>
        <v>5.4085552853062859</v>
      </c>
      <c r="Q54" s="15">
        <f t="shared" si="13"/>
        <v>5.3936112940271093</v>
      </c>
      <c r="R54" s="15">
        <f t="shared" si="13"/>
        <v>5.4854933888591599</v>
      </c>
      <c r="S54" s="15">
        <f t="shared" si="13"/>
        <v>5.4451569486237021</v>
      </c>
      <c r="T54" s="15">
        <f t="shared" si="13"/>
        <v>5.3945552689561609</v>
      </c>
      <c r="U54" s="15">
        <f t="shared" si="13"/>
        <v>5.3351184109991072</v>
      </c>
      <c r="V54" s="15">
        <f t="shared" si="13"/>
        <v>5.2682108768645071</v>
      </c>
      <c r="W54" s="15">
        <f t="shared" si="13"/>
        <v>5.1617689898874746</v>
      </c>
      <c r="X54" s="15">
        <f t="shared" si="13"/>
        <v>5.084228265213639</v>
      </c>
      <c r="Y54" s="15">
        <f t="shared" si="13"/>
        <v>5.0028931118898878</v>
      </c>
      <c r="Z54" s="15">
        <f t="shared" si="13"/>
        <v>4.918810603220436</v>
      </c>
      <c r="AA54" s="15">
        <f t="shared" si="13"/>
        <v>4.8329386169002131</v>
      </c>
      <c r="AB54" s="15">
        <f t="shared" si="23"/>
        <v>4.6834125507067315</v>
      </c>
      <c r="AC54" s="15">
        <f t="shared" si="23"/>
        <v>4.5976037047241398</v>
      </c>
      <c r="AD54" s="15">
        <f t="shared" si="23"/>
        <v>4.5122891056357979</v>
      </c>
      <c r="AE54" s="15">
        <f t="shared" si="23"/>
        <v>4.4280144250456042</v>
      </c>
      <c r="AF54" s="15">
        <f t="shared" si="23"/>
        <v>4.3452135782530936</v>
      </c>
      <c r="AG54" s="15">
        <f t="shared" si="23"/>
        <v>4.2624055718904232</v>
      </c>
      <c r="AH54" s="15">
        <f t="shared" si="23"/>
        <v>4.1834167009801009</v>
      </c>
      <c r="AI54" s="15">
        <f t="shared" si="23"/>
        <v>4.1064845250352002</v>
      </c>
      <c r="AJ54" s="15">
        <f t="shared" si="23"/>
        <v>4.031548480551856</v>
      </c>
      <c r="AK54" s="15">
        <f t="shared" si="20"/>
        <v>3.9584125652969919</v>
      </c>
      <c r="AL54" s="15">
        <f t="shared" si="20"/>
        <v>4.1266476401024628</v>
      </c>
      <c r="AM54" s="15">
        <f t="shared" si="20"/>
        <v>4.0515952411261464</v>
      </c>
      <c r="AN54" s="15">
        <f t="shared" si="20"/>
        <v>3.9769166021219395</v>
      </c>
      <c r="AO54" s="15">
        <f t="shared" si="20"/>
        <v>3.9017780397580206</v>
      </c>
      <c r="AP54" s="15">
        <f t="shared" si="20"/>
        <v>3.8251768778358377</v>
      </c>
      <c r="AQ54" s="15">
        <f t="shared" si="20"/>
        <v>4.1192231307511946</v>
      </c>
      <c r="AR54" s="15">
        <f t="shared" si="20"/>
        <v>4.0276930598885174</v>
      </c>
      <c r="AS54" s="15">
        <f t="shared" si="20"/>
        <v>3.930076448877025</v>
      </c>
      <c r="AT54" s="15">
        <f>AS53</f>
        <v>3.824471961173133</v>
      </c>
      <c r="AU54" s="15">
        <f>AT53</f>
        <v>3.708764722152424</v>
      </c>
      <c r="AV54" s="15">
        <f>AU53</f>
        <v>3.1394351669941063</v>
      </c>
      <c r="AW54" s="15"/>
      <c r="AX54" s="15"/>
      <c r="AY54" s="20">
        <f t="shared" si="1"/>
        <v>198.96987387976111</v>
      </c>
      <c r="AZ54" s="15"/>
      <c r="BA54" s="49">
        <f>賃金!Q75*$B$3/100</f>
        <v>3.4447863986182665</v>
      </c>
      <c r="BB54" s="15">
        <f t="shared" si="16"/>
        <v>3.6339930655340607</v>
      </c>
      <c r="BC54" s="15">
        <f t="shared" si="16"/>
        <v>3.8073799323178896</v>
      </c>
      <c r="BD54" s="15">
        <f t="shared" si="16"/>
        <v>3.9635813619743532</v>
      </c>
      <c r="BE54" s="15">
        <f t="shared" si="16"/>
        <v>5.00706084646015</v>
      </c>
      <c r="BF54" s="15">
        <f t="shared" si="16"/>
        <v>5.1526076214153447</v>
      </c>
      <c r="BG54" s="15">
        <f t="shared" si="16"/>
        <v>5.2748286844031353</v>
      </c>
      <c r="BH54" s="15">
        <f t="shared" si="15"/>
        <v>5.3737207573448362</v>
      </c>
      <c r="BI54" s="15">
        <f t="shared" si="15"/>
        <v>5.449616986244191</v>
      </c>
      <c r="BJ54" s="15">
        <f t="shared" si="15"/>
        <v>5.9807676668064254</v>
      </c>
      <c r="BK54" s="15">
        <f t="shared" si="15"/>
        <v>6.0156433826144893</v>
      </c>
      <c r="BL54" s="15">
        <f t="shared" si="15"/>
        <v>6.0284616375997588</v>
      </c>
      <c r="BM54" s="15">
        <f t="shared" si="15"/>
        <v>6.0207012353652036</v>
      </c>
      <c r="BN54" s="15">
        <f t="shared" si="15"/>
        <v>5.9940337296892174</v>
      </c>
      <c r="BO54" s="15">
        <f t="shared" si="15"/>
        <v>6.0831843702625532</v>
      </c>
      <c r="BP54" s="15">
        <f t="shared" si="15"/>
        <v>6.0230006519576236</v>
      </c>
      <c r="BQ54" s="15">
        <f t="shared" si="15"/>
        <v>5.9494430788246122</v>
      </c>
      <c r="BR54" s="15">
        <f t="shared" si="15"/>
        <v>5.864655292602146</v>
      </c>
      <c r="BS54" s="15">
        <f t="shared" si="22"/>
        <v>5.770801257404786</v>
      </c>
      <c r="BT54" s="15">
        <f t="shared" si="22"/>
        <v>5.6767282257685645</v>
      </c>
      <c r="BU54" s="15">
        <f t="shared" si="22"/>
        <v>5.5710134024603031</v>
      </c>
      <c r="BV54" s="15">
        <f t="shared" si="22"/>
        <v>5.4624893765517619</v>
      </c>
      <c r="BW54" s="15">
        <f t="shared" si="22"/>
        <v>5.3530501710555152</v>
      </c>
      <c r="BX54" s="15">
        <f t="shared" si="22"/>
        <v>5.2444332138449674</v>
      </c>
      <c r="BY54" s="15">
        <f t="shared" si="22"/>
        <v>5.070273950359045</v>
      </c>
      <c r="BZ54" s="15">
        <f t="shared" si="22"/>
        <v>4.9690660055180293</v>
      </c>
      <c r="CA54" s="15">
        <f t="shared" si="22"/>
        <v>4.8725364771481008</v>
      </c>
      <c r="CB54" s="15">
        <f t="shared" si="22"/>
        <v>4.7814325222848666</v>
      </c>
      <c r="CC54" s="15">
        <f t="shared" si="22"/>
        <v>4.6961721695669691</v>
      </c>
      <c r="CD54" s="15">
        <f t="shared" si="22"/>
        <v>4.7186538535138718</v>
      </c>
      <c r="CE54" s="15">
        <f t="shared" si="22"/>
        <v>4.6432154596687996</v>
      </c>
      <c r="CF54" s="15">
        <f t="shared" si="22"/>
        <v>4.5726560832771774</v>
      </c>
      <c r="CG54" s="15">
        <f t="shared" si="22"/>
        <v>4.5057005101001044</v>
      </c>
      <c r="CH54" s="15">
        <f t="shared" si="22"/>
        <v>4.4405586825121794</v>
      </c>
      <c r="CI54" s="15">
        <f t="shared" si="18"/>
        <v>4.6449278258879101</v>
      </c>
      <c r="CJ54" s="15">
        <f t="shared" si="18"/>
        <v>4.5715389480341138</v>
      </c>
      <c r="CK54" s="15">
        <f t="shared" si="18"/>
        <v>4.4907154540920677</v>
      </c>
      <c r="CL54" s="15">
        <f t="shared" si="18"/>
        <v>4.3979913695421056</v>
      </c>
      <c r="CM54" s="15">
        <f t="shared" si="18"/>
        <v>4.2881646284345916</v>
      </c>
      <c r="CN54" s="15">
        <f t="shared" si="18"/>
        <v>4.3655879571583522</v>
      </c>
      <c r="CO54" s="15">
        <f t="shared" si="18"/>
        <v>4.1945767557394742</v>
      </c>
      <c r="CP54" s="15">
        <f t="shared" si="18"/>
        <v>3.9841628365745838</v>
      </c>
      <c r="CQ54" s="15">
        <f t="shared" si="18"/>
        <v>3.7253892959396877</v>
      </c>
      <c r="CR54" s="15"/>
      <c r="CS54" s="15"/>
      <c r="CT54" s="20">
        <f t="shared" si="6"/>
        <v>210.6345167338539</v>
      </c>
      <c r="CU54" s="15"/>
      <c r="CV54" s="49">
        <f>賃金!R75*$B$3/100</f>
        <v>5.9983616145609675</v>
      </c>
      <c r="CW54" s="15">
        <f t="shared" si="19"/>
        <v>6.4334852396543614</v>
      </c>
      <c r="CX54" s="15">
        <f t="shared" si="19"/>
        <v>6.8395577518132304</v>
      </c>
      <c r="CY54" s="15">
        <f t="shared" si="19"/>
        <v>7.2094574073593831</v>
      </c>
      <c r="CZ54" s="15">
        <f t="shared" si="19"/>
        <v>9.2015826768329987</v>
      </c>
      <c r="DA54" s="15">
        <f t="shared" si="19"/>
        <v>9.5462134193249177</v>
      </c>
      <c r="DB54" s="15">
        <f t="shared" si="19"/>
        <v>9.8314893791290086</v>
      </c>
      <c r="DC54" s="15">
        <f t="shared" si="17"/>
        <v>10.055542603582213</v>
      </c>
      <c r="DD54" s="15">
        <f t="shared" si="17"/>
        <v>10.217888539148644</v>
      </c>
      <c r="DE54" s="15">
        <f t="shared" si="17"/>
        <v>10.711225356105379</v>
      </c>
      <c r="DF54" s="15">
        <f t="shared" si="17"/>
        <v>10.755199507973936</v>
      </c>
      <c r="DG54" s="15">
        <f t="shared" si="17"/>
        <v>10.740888056971729</v>
      </c>
      <c r="DH54" s="15">
        <f t="shared" si="17"/>
        <v>10.672190374142337</v>
      </c>
      <c r="DI54" s="15">
        <f t="shared" si="17"/>
        <v>10.553771053688893</v>
      </c>
      <c r="DJ54" s="15">
        <f t="shared" si="17"/>
        <v>10.622999794598373</v>
      </c>
      <c r="DK54" s="15">
        <f t="shared" si="17"/>
        <v>10.417021272641943</v>
      </c>
      <c r="DL54" s="15">
        <f t="shared" si="17"/>
        <v>10.17783942701076</v>
      </c>
      <c r="DM54" s="15">
        <f t="shared" si="17"/>
        <v>9.9119808924601127</v>
      </c>
      <c r="DN54" s="15">
        <f t="shared" si="17"/>
        <v>9.626068919929553</v>
      </c>
      <c r="DO54" s="15">
        <f t="shared" si="24"/>
        <v>9.1211533510284877</v>
      </c>
      <c r="DP54" s="15">
        <f t="shared" si="24"/>
        <v>8.8214582472470084</v>
      </c>
      <c r="DQ54" s="15">
        <f t="shared" si="24"/>
        <v>8.5208092545969105</v>
      </c>
      <c r="DR54" s="15">
        <f t="shared" si="24"/>
        <v>8.2247204412648607</v>
      </c>
      <c r="DS54" s="15">
        <f t="shared" si="24"/>
        <v>7.9381297755539801</v>
      </c>
      <c r="DT54" s="15">
        <f t="shared" si="24"/>
        <v>7.5639552570178186</v>
      </c>
      <c r="DU54" s="15">
        <f t="shared" si="24"/>
        <v>7.3115800562194462</v>
      </c>
      <c r="DV54" s="15">
        <f t="shared" si="24"/>
        <v>7.0784612198235344</v>
      </c>
      <c r="DW54" s="15">
        <f t="shared" si="24"/>
        <v>6.8658740615240363</v>
      </c>
      <c r="DX54" s="15">
        <f t="shared" si="24"/>
        <v>6.6738636853340756</v>
      </c>
      <c r="DY54" s="15">
        <f t="shared" si="24"/>
        <v>6.7193139396373995</v>
      </c>
      <c r="DZ54" s="15">
        <f t="shared" si="21"/>
        <v>6.5577637366558914</v>
      </c>
      <c r="EA54" s="15">
        <f t="shared" si="21"/>
        <v>6.4086239340218363</v>
      </c>
      <c r="EB54" s="15">
        <f t="shared" si="21"/>
        <v>6.2654872816966876</v>
      </c>
      <c r="EC54" s="15">
        <f t="shared" si="21"/>
        <v>6.1199910957388104</v>
      </c>
      <c r="ED54" s="15">
        <f t="shared" si="21"/>
        <v>6.3296621073758077</v>
      </c>
      <c r="EE54" s="15">
        <f t="shared" si="21"/>
        <v>6.1345076192187831</v>
      </c>
      <c r="EF54" s="15">
        <f t="shared" si="21"/>
        <v>5.8963022667124134</v>
      </c>
      <c r="EG54" s="15">
        <f t="shared" si="21"/>
        <v>5.5964103567685832</v>
      </c>
      <c r="EH54" s="15">
        <f t="shared" si="21"/>
        <v>5.2133939149380204</v>
      </c>
      <c r="EI54" s="15">
        <f t="shared" si="21"/>
        <v>4.5269223022538885</v>
      </c>
      <c r="EJ54" s="15">
        <f t="shared" si="21"/>
        <v>3.9273593271600542</v>
      </c>
      <c r="EK54" s="15"/>
      <c r="EL54" s="15"/>
      <c r="EN54" s="20">
        <f t="shared" si="8"/>
        <v>321.34014490415592</v>
      </c>
      <c r="EO54" s="29">
        <f t="shared" si="3"/>
        <v>28657.085153126653</v>
      </c>
      <c r="EQ54" s="13">
        <f t="shared" si="9"/>
        <v>-5616.3702649999996</v>
      </c>
      <c r="ER54" s="20">
        <f t="shared" si="4"/>
        <v>23040.714888126655</v>
      </c>
      <c r="ES54" s="13">
        <f t="shared" si="0"/>
        <v>429.92959136431722</v>
      </c>
    </row>
    <row r="55" spans="1:149" ht="15.75">
      <c r="A55" s="18">
        <v>2067</v>
      </c>
      <c r="C55" s="13">
        <v>64</v>
      </c>
      <c r="D55" s="49">
        <f>賃金!P76*$B$3/100</f>
        <v>2.818105738812704</v>
      </c>
      <c r="E55" s="15">
        <f t="shared" si="14"/>
        <v>3.0553431713164492</v>
      </c>
      <c r="F55" s="15">
        <f t="shared" si="14"/>
        <v>3.2652501185104308</v>
      </c>
      <c r="G55" s="15">
        <f t="shared" si="14"/>
        <v>3.4492065257535209</v>
      </c>
      <c r="H55" s="15">
        <f t="shared" si="14"/>
        <v>3.6085976703901737</v>
      </c>
      <c r="I55" s="15">
        <f t="shared" si="14"/>
        <v>4.5714943737580178</v>
      </c>
      <c r="J55" s="15">
        <f t="shared" si="14"/>
        <v>4.7111725501058359</v>
      </c>
      <c r="K55" s="15">
        <f t="shared" si="14"/>
        <v>4.8259303551241111</v>
      </c>
      <c r="L55" s="15">
        <f t="shared" si="13"/>
        <v>4.9174403876608688</v>
      </c>
      <c r="M55" s="15">
        <f t="shared" si="13"/>
        <v>4.9873594951507387</v>
      </c>
      <c r="N55" s="15">
        <f t="shared" si="13"/>
        <v>5.3594659874415473</v>
      </c>
      <c r="O55" s="15">
        <f t="shared" si="13"/>
        <v>5.393110812031523</v>
      </c>
      <c r="P55" s="15">
        <f t="shared" si="13"/>
        <v>5.4089244441858577</v>
      </c>
      <c r="Q55" s="15">
        <f t="shared" si="13"/>
        <v>5.4085552853062859</v>
      </c>
      <c r="R55" s="15">
        <f t="shared" si="13"/>
        <v>5.3936112940271093</v>
      </c>
      <c r="S55" s="15">
        <f t="shared" si="13"/>
        <v>5.4854933888591599</v>
      </c>
      <c r="T55" s="15">
        <f t="shared" si="13"/>
        <v>5.4451569486237021</v>
      </c>
      <c r="U55" s="15">
        <f t="shared" si="13"/>
        <v>5.3945552689561609</v>
      </c>
      <c r="V55" s="15">
        <f t="shared" si="13"/>
        <v>5.3351184109991072</v>
      </c>
      <c r="W55" s="15">
        <f t="shared" si="13"/>
        <v>5.2682108768645071</v>
      </c>
      <c r="X55" s="15">
        <f t="shared" si="13"/>
        <v>5.1617689898874746</v>
      </c>
      <c r="Y55" s="15">
        <f t="shared" si="13"/>
        <v>5.084228265213639</v>
      </c>
      <c r="Z55" s="15">
        <f t="shared" si="13"/>
        <v>5.0028931118898878</v>
      </c>
      <c r="AA55" s="15">
        <f t="shared" si="13"/>
        <v>4.918810603220436</v>
      </c>
      <c r="AB55" s="15">
        <f t="shared" si="23"/>
        <v>4.8329386169002131</v>
      </c>
      <c r="AC55" s="15">
        <f t="shared" si="23"/>
        <v>4.6834125507067315</v>
      </c>
      <c r="AD55" s="15">
        <f t="shared" si="23"/>
        <v>4.5976037047241398</v>
      </c>
      <c r="AE55" s="15">
        <f t="shared" si="23"/>
        <v>4.5122891056357979</v>
      </c>
      <c r="AF55" s="15">
        <f t="shared" si="23"/>
        <v>4.4280144250456042</v>
      </c>
      <c r="AG55" s="15">
        <f t="shared" si="23"/>
        <v>4.3452135782530936</v>
      </c>
      <c r="AH55" s="15">
        <f t="shared" si="23"/>
        <v>4.2624055718904232</v>
      </c>
      <c r="AI55" s="15">
        <f t="shared" si="23"/>
        <v>4.1834167009801009</v>
      </c>
      <c r="AJ55" s="15">
        <f t="shared" si="23"/>
        <v>4.1064845250352002</v>
      </c>
      <c r="AK55" s="15">
        <f t="shared" si="20"/>
        <v>4.031548480551856</v>
      </c>
      <c r="AL55" s="15">
        <f t="shared" si="20"/>
        <v>3.9584125652969919</v>
      </c>
      <c r="AM55" s="15">
        <f t="shared" si="20"/>
        <v>4.1266476401024628</v>
      </c>
      <c r="AN55" s="15">
        <f t="shared" si="20"/>
        <v>4.0515952411261464</v>
      </c>
      <c r="AO55" s="15">
        <f t="shared" si="20"/>
        <v>3.9769166021219395</v>
      </c>
      <c r="AP55" s="15">
        <f t="shared" si="20"/>
        <v>3.9017780397580206</v>
      </c>
      <c r="AQ55" s="15">
        <f t="shared" si="20"/>
        <v>3.8251768778358377</v>
      </c>
      <c r="AR55" s="15">
        <f t="shared" si="20"/>
        <v>4.1192231307511946</v>
      </c>
      <c r="AS55" s="15">
        <f t="shared" si="20"/>
        <v>4.0276930598885174</v>
      </c>
      <c r="AT55" s="15">
        <f>AS54</f>
        <v>3.930076448877025</v>
      </c>
      <c r="AU55" s="15">
        <f>AT54</f>
        <v>3.824471961173133</v>
      </c>
      <c r="AV55" s="15">
        <f>AU54</f>
        <v>3.708764722152424</v>
      </c>
      <c r="AW55" s="15">
        <f>AV54</f>
        <v>3.1394351669941063</v>
      </c>
      <c r="AX55" s="15"/>
      <c r="AY55" s="20">
        <f t="shared" si="1"/>
        <v>202.0252170510775</v>
      </c>
      <c r="AZ55" s="15"/>
      <c r="BA55" s="49">
        <f>賃金!Q76*$B$3/100</f>
        <v>3.2415314574136653</v>
      </c>
      <c r="BB55" s="15">
        <f t="shared" si="16"/>
        <v>3.4447863986182665</v>
      </c>
      <c r="BC55" s="15">
        <f t="shared" si="16"/>
        <v>3.6339930655340607</v>
      </c>
      <c r="BD55" s="15">
        <f t="shared" si="16"/>
        <v>3.8073799323178896</v>
      </c>
      <c r="BE55" s="15">
        <f t="shared" si="16"/>
        <v>3.9635813619743532</v>
      </c>
      <c r="BF55" s="15">
        <f t="shared" si="16"/>
        <v>5.00706084646015</v>
      </c>
      <c r="BG55" s="15">
        <f t="shared" si="16"/>
        <v>5.1526076214153447</v>
      </c>
      <c r="BH55" s="15">
        <f t="shared" si="15"/>
        <v>5.2748286844031353</v>
      </c>
      <c r="BI55" s="15">
        <f t="shared" si="15"/>
        <v>5.3737207573448362</v>
      </c>
      <c r="BJ55" s="15">
        <f t="shared" si="15"/>
        <v>5.449616986244191</v>
      </c>
      <c r="BK55" s="15">
        <f t="shared" si="15"/>
        <v>5.9807676668064254</v>
      </c>
      <c r="BL55" s="15">
        <f t="shared" si="15"/>
        <v>6.0156433826144893</v>
      </c>
      <c r="BM55" s="15">
        <f t="shared" si="15"/>
        <v>6.0284616375997588</v>
      </c>
      <c r="BN55" s="15">
        <f t="shared" si="15"/>
        <v>6.0207012353652036</v>
      </c>
      <c r="BO55" s="15">
        <f t="shared" si="15"/>
        <v>5.9940337296892174</v>
      </c>
      <c r="BP55" s="15">
        <f t="shared" si="15"/>
        <v>6.0831843702625532</v>
      </c>
      <c r="BQ55" s="15">
        <f t="shared" si="15"/>
        <v>6.0230006519576236</v>
      </c>
      <c r="BR55" s="15">
        <f t="shared" si="15"/>
        <v>5.9494430788246122</v>
      </c>
      <c r="BS55" s="15">
        <f t="shared" si="22"/>
        <v>5.864655292602146</v>
      </c>
      <c r="BT55" s="15">
        <f t="shared" si="22"/>
        <v>5.770801257404786</v>
      </c>
      <c r="BU55" s="15">
        <f t="shared" si="22"/>
        <v>5.6767282257685645</v>
      </c>
      <c r="BV55" s="15">
        <f t="shared" si="22"/>
        <v>5.5710134024603031</v>
      </c>
      <c r="BW55" s="15">
        <f t="shared" si="22"/>
        <v>5.4624893765517619</v>
      </c>
      <c r="BX55" s="15">
        <f t="shared" si="22"/>
        <v>5.3530501710555152</v>
      </c>
      <c r="BY55" s="15">
        <f t="shared" si="22"/>
        <v>5.2444332138449674</v>
      </c>
      <c r="BZ55" s="15">
        <f t="shared" si="22"/>
        <v>5.070273950359045</v>
      </c>
      <c r="CA55" s="15">
        <f t="shared" si="22"/>
        <v>4.9690660055180293</v>
      </c>
      <c r="CB55" s="15">
        <f t="shared" si="22"/>
        <v>4.8725364771481008</v>
      </c>
      <c r="CC55" s="15">
        <f t="shared" si="22"/>
        <v>4.7814325222848666</v>
      </c>
      <c r="CD55" s="15">
        <f t="shared" si="22"/>
        <v>4.6961721695669691</v>
      </c>
      <c r="CE55" s="15">
        <f t="shared" si="22"/>
        <v>4.7186538535138718</v>
      </c>
      <c r="CF55" s="15">
        <f t="shared" si="22"/>
        <v>4.6432154596687996</v>
      </c>
      <c r="CG55" s="15">
        <f t="shared" si="22"/>
        <v>4.5726560832771774</v>
      </c>
      <c r="CH55" s="15">
        <f t="shared" si="22"/>
        <v>4.5057005101001044</v>
      </c>
      <c r="CI55" s="15">
        <f t="shared" si="18"/>
        <v>4.4405586825121794</v>
      </c>
      <c r="CJ55" s="15">
        <f t="shared" si="18"/>
        <v>4.6449278258879101</v>
      </c>
      <c r="CK55" s="15">
        <f t="shared" si="18"/>
        <v>4.5715389480341138</v>
      </c>
      <c r="CL55" s="15">
        <f t="shared" si="18"/>
        <v>4.4907154540920677</v>
      </c>
      <c r="CM55" s="15">
        <f t="shared" si="18"/>
        <v>4.3979913695421056</v>
      </c>
      <c r="CN55" s="15">
        <f t="shared" si="18"/>
        <v>4.2881646284345916</v>
      </c>
      <c r="CO55" s="15">
        <f t="shared" si="18"/>
        <v>4.3655879571583522</v>
      </c>
      <c r="CP55" s="15">
        <f t="shared" si="18"/>
        <v>4.1945767557394742</v>
      </c>
      <c r="CQ55" s="15">
        <f t="shared" si="18"/>
        <v>3.9841628365745838</v>
      </c>
      <c r="CR55" s="15">
        <f t="shared" si="18"/>
        <v>3.7253892959396877</v>
      </c>
      <c r="CS55" s="15"/>
      <c r="CT55" s="20">
        <f t="shared" si="6"/>
        <v>214.07930313247215</v>
      </c>
      <c r="CU55" s="15"/>
      <c r="CV55" s="49">
        <f>賃金!R76*$B$3/100</f>
        <v>5.5429711780007134</v>
      </c>
      <c r="CW55" s="15">
        <f t="shared" si="19"/>
        <v>5.9983616145609675</v>
      </c>
      <c r="CX55" s="15">
        <f t="shared" si="19"/>
        <v>6.4334852396543614</v>
      </c>
      <c r="CY55" s="15">
        <f t="shared" si="19"/>
        <v>6.8395577518132304</v>
      </c>
      <c r="CZ55" s="15">
        <f t="shared" si="19"/>
        <v>7.2094574073593831</v>
      </c>
      <c r="DA55" s="15">
        <f t="shared" si="19"/>
        <v>9.2015826768329987</v>
      </c>
      <c r="DB55" s="15">
        <f t="shared" si="19"/>
        <v>9.5462134193249177</v>
      </c>
      <c r="DC55" s="15">
        <f t="shared" si="17"/>
        <v>9.8314893791290086</v>
      </c>
      <c r="DD55" s="15">
        <f t="shared" si="17"/>
        <v>10.055542603582213</v>
      </c>
      <c r="DE55" s="15">
        <f t="shared" si="17"/>
        <v>10.217888539148644</v>
      </c>
      <c r="DF55" s="15">
        <f t="shared" si="17"/>
        <v>10.711225356105379</v>
      </c>
      <c r="DG55" s="15">
        <f t="shared" si="17"/>
        <v>10.755199507973936</v>
      </c>
      <c r="DH55" s="15">
        <f t="shared" si="17"/>
        <v>10.740888056971729</v>
      </c>
      <c r="DI55" s="15">
        <f t="shared" si="17"/>
        <v>10.672190374142337</v>
      </c>
      <c r="DJ55" s="15">
        <f t="shared" si="17"/>
        <v>10.553771053688893</v>
      </c>
      <c r="DK55" s="15">
        <f t="shared" si="17"/>
        <v>10.622999794598373</v>
      </c>
      <c r="DL55" s="15">
        <f t="shared" si="17"/>
        <v>10.417021272641943</v>
      </c>
      <c r="DM55" s="15">
        <f t="shared" si="17"/>
        <v>10.17783942701076</v>
      </c>
      <c r="DN55" s="15">
        <f t="shared" si="17"/>
        <v>9.9119808924601127</v>
      </c>
      <c r="DO55" s="15">
        <f t="shared" si="24"/>
        <v>9.626068919929553</v>
      </c>
      <c r="DP55" s="15">
        <f t="shared" si="24"/>
        <v>9.1211533510284877</v>
      </c>
      <c r="DQ55" s="15">
        <f t="shared" si="24"/>
        <v>8.8214582472470084</v>
      </c>
      <c r="DR55" s="15">
        <f t="shared" si="24"/>
        <v>8.5208092545969105</v>
      </c>
      <c r="DS55" s="15">
        <f t="shared" si="24"/>
        <v>8.2247204412648607</v>
      </c>
      <c r="DT55" s="15">
        <f t="shared" si="24"/>
        <v>7.9381297755539801</v>
      </c>
      <c r="DU55" s="15">
        <f t="shared" si="24"/>
        <v>7.5639552570178186</v>
      </c>
      <c r="DV55" s="15">
        <f t="shared" si="24"/>
        <v>7.3115800562194462</v>
      </c>
      <c r="DW55" s="15">
        <f t="shared" si="24"/>
        <v>7.0784612198235344</v>
      </c>
      <c r="DX55" s="15">
        <f t="shared" si="24"/>
        <v>6.8658740615240363</v>
      </c>
      <c r="DY55" s="15">
        <f t="shared" si="24"/>
        <v>6.6738636853340756</v>
      </c>
      <c r="DZ55" s="15">
        <f t="shared" si="21"/>
        <v>6.7193139396373995</v>
      </c>
      <c r="EA55" s="15">
        <f t="shared" si="21"/>
        <v>6.5577637366558914</v>
      </c>
      <c r="EB55" s="15">
        <f t="shared" si="21"/>
        <v>6.4086239340218363</v>
      </c>
      <c r="EC55" s="15">
        <f t="shared" si="21"/>
        <v>6.2654872816966876</v>
      </c>
      <c r="ED55" s="15">
        <f t="shared" si="21"/>
        <v>6.1199910957388104</v>
      </c>
      <c r="EE55" s="15">
        <f t="shared" si="21"/>
        <v>6.3296621073758077</v>
      </c>
      <c r="EF55" s="15">
        <f t="shared" si="21"/>
        <v>6.1345076192187831</v>
      </c>
      <c r="EG55" s="15">
        <f t="shared" si="21"/>
        <v>5.8963022667124134</v>
      </c>
      <c r="EH55" s="15">
        <f t="shared" si="21"/>
        <v>5.5964103567685832</v>
      </c>
      <c r="EI55" s="15">
        <f t="shared" si="21"/>
        <v>5.2133939149380204</v>
      </c>
      <c r="EJ55" s="15">
        <f t="shared" si="21"/>
        <v>4.5269223022538885</v>
      </c>
      <c r="EK55" s="15">
        <f t="shared" si="21"/>
        <v>3.9273593271600542</v>
      </c>
      <c r="EL55" s="15"/>
      <c r="EN55" s="20">
        <f t="shared" si="8"/>
        <v>327.33850651871694</v>
      </c>
      <c r="EO55" s="29">
        <f t="shared" si="3"/>
        <v>29162.229320292245</v>
      </c>
      <c r="EQ55" s="13">
        <f t="shared" si="9"/>
        <v>-5616.3702649999996</v>
      </c>
      <c r="ER55" s="20">
        <f t="shared" si="4"/>
        <v>23545.859055292247</v>
      </c>
      <c r="ES55" s="13">
        <f t="shared" si="0"/>
        <v>402.15318672512922</v>
      </c>
    </row>
    <row r="56" spans="1:149" ht="15.75">
      <c r="A56" s="18">
        <v>2068</v>
      </c>
      <c r="C56" s="13">
        <v>65</v>
      </c>
      <c r="D56" s="49">
        <f>賃金!P77*$B$3/100</f>
        <v>2.5521668546256948</v>
      </c>
      <c r="E56" s="15">
        <f t="shared" si="14"/>
        <v>2.818105738812704</v>
      </c>
      <c r="F56" s="15">
        <f t="shared" si="14"/>
        <v>3.0553431713164492</v>
      </c>
      <c r="G56" s="15">
        <f t="shared" si="14"/>
        <v>3.2652501185104308</v>
      </c>
      <c r="H56" s="15">
        <f t="shared" si="14"/>
        <v>3.4492065257535209</v>
      </c>
      <c r="I56" s="15">
        <f t="shared" si="14"/>
        <v>3.6085976703901737</v>
      </c>
      <c r="J56" s="15">
        <f t="shared" si="14"/>
        <v>4.5714943737580178</v>
      </c>
      <c r="K56" s="15">
        <f t="shared" si="14"/>
        <v>4.7111725501058359</v>
      </c>
      <c r="L56" s="15">
        <f t="shared" si="13"/>
        <v>4.8259303551241111</v>
      </c>
      <c r="M56" s="15">
        <f t="shared" si="13"/>
        <v>4.9174403876608688</v>
      </c>
      <c r="N56" s="15">
        <f t="shared" si="13"/>
        <v>4.9873594951507387</v>
      </c>
      <c r="O56" s="15">
        <f t="shared" si="13"/>
        <v>5.3594659874415473</v>
      </c>
      <c r="P56" s="15">
        <f t="shared" si="13"/>
        <v>5.393110812031523</v>
      </c>
      <c r="Q56" s="15">
        <f t="shared" si="13"/>
        <v>5.4089244441858577</v>
      </c>
      <c r="R56" s="15">
        <f t="shared" si="13"/>
        <v>5.4085552853062859</v>
      </c>
      <c r="S56" s="15">
        <f t="shared" si="13"/>
        <v>5.3936112940271093</v>
      </c>
      <c r="T56" s="15">
        <f t="shared" si="13"/>
        <v>5.4854933888591599</v>
      </c>
      <c r="U56" s="15">
        <f t="shared" si="13"/>
        <v>5.4451569486237021</v>
      </c>
      <c r="V56" s="15">
        <f t="shared" si="13"/>
        <v>5.3945552689561609</v>
      </c>
      <c r="W56" s="15">
        <f t="shared" si="13"/>
        <v>5.3351184109991072</v>
      </c>
      <c r="X56" s="15">
        <f t="shared" si="13"/>
        <v>5.2682108768645071</v>
      </c>
      <c r="Y56" s="15">
        <f t="shared" si="13"/>
        <v>5.1617689898874746</v>
      </c>
      <c r="Z56" s="15">
        <f t="shared" si="13"/>
        <v>5.084228265213639</v>
      </c>
      <c r="AA56" s="15">
        <f t="shared" si="13"/>
        <v>5.0028931118898878</v>
      </c>
      <c r="AB56" s="15">
        <f t="shared" si="23"/>
        <v>4.918810603220436</v>
      </c>
      <c r="AC56" s="15">
        <f t="shared" si="23"/>
        <v>4.8329386169002131</v>
      </c>
      <c r="AD56" s="15">
        <f t="shared" si="23"/>
        <v>4.6834125507067315</v>
      </c>
      <c r="AE56" s="15">
        <f t="shared" si="23"/>
        <v>4.5976037047241398</v>
      </c>
      <c r="AF56" s="15">
        <f t="shared" si="23"/>
        <v>4.5122891056357979</v>
      </c>
      <c r="AG56" s="15">
        <f t="shared" si="23"/>
        <v>4.4280144250456042</v>
      </c>
      <c r="AH56" s="15">
        <f t="shared" si="23"/>
        <v>4.3452135782530936</v>
      </c>
      <c r="AI56" s="15">
        <f t="shared" si="23"/>
        <v>4.2624055718904232</v>
      </c>
      <c r="AJ56" s="15">
        <f t="shared" si="23"/>
        <v>4.1834167009801009</v>
      </c>
      <c r="AK56" s="15">
        <f t="shared" si="20"/>
        <v>4.1064845250352002</v>
      </c>
      <c r="AL56" s="15">
        <f t="shared" si="20"/>
        <v>4.031548480551856</v>
      </c>
      <c r="AM56" s="15">
        <f t="shared" si="20"/>
        <v>3.9584125652969919</v>
      </c>
      <c r="AN56" s="15">
        <f t="shared" si="20"/>
        <v>4.1266476401024628</v>
      </c>
      <c r="AO56" s="15">
        <f t="shared" si="20"/>
        <v>4.0515952411261464</v>
      </c>
      <c r="AP56" s="15">
        <f t="shared" si="20"/>
        <v>3.9769166021219395</v>
      </c>
      <c r="AQ56" s="15">
        <f t="shared" si="20"/>
        <v>3.9017780397580206</v>
      </c>
      <c r="AR56" s="15">
        <f t="shared" si="20"/>
        <v>3.8251768778358377</v>
      </c>
      <c r="AS56" s="15">
        <f t="shared" si="20"/>
        <v>4.1192231307511946</v>
      </c>
      <c r="AT56" s="15">
        <f>AS55</f>
        <v>4.0276930598885174</v>
      </c>
      <c r="AU56" s="15">
        <f>AT55</f>
        <v>3.930076448877025</v>
      </c>
      <c r="AV56" s="15">
        <f>AU55</f>
        <v>3.824471961173133</v>
      </c>
      <c r="AW56" s="15">
        <f>AV55</f>
        <v>3.708764722152424</v>
      </c>
      <c r="AX56" s="15">
        <f>AW55</f>
        <v>3.1394351669941063</v>
      </c>
      <c r="AY56" s="20">
        <f t="shared" si="1"/>
        <v>204.84332278989024</v>
      </c>
      <c r="AZ56" s="15"/>
      <c r="BA56" s="49">
        <f>賃金!Q77*$B$3/100</f>
        <v>3.0264317169811452</v>
      </c>
      <c r="BB56" s="15">
        <f t="shared" si="16"/>
        <v>3.2415314574136653</v>
      </c>
      <c r="BC56" s="15">
        <f t="shared" si="16"/>
        <v>3.4447863986182665</v>
      </c>
      <c r="BD56" s="15">
        <f t="shared" si="16"/>
        <v>3.6339930655340607</v>
      </c>
      <c r="BE56" s="15">
        <f t="shared" si="16"/>
        <v>3.8073799323178896</v>
      </c>
      <c r="BF56" s="15">
        <f t="shared" si="16"/>
        <v>3.9635813619743532</v>
      </c>
      <c r="BG56" s="15">
        <f t="shared" si="16"/>
        <v>5.00706084646015</v>
      </c>
      <c r="BH56" s="15">
        <f t="shared" si="15"/>
        <v>5.1526076214153447</v>
      </c>
      <c r="BI56" s="15">
        <f t="shared" si="15"/>
        <v>5.2748286844031353</v>
      </c>
      <c r="BJ56" s="15">
        <f t="shared" si="15"/>
        <v>5.3737207573448362</v>
      </c>
      <c r="BK56" s="15">
        <f t="shared" si="15"/>
        <v>5.449616986244191</v>
      </c>
      <c r="BL56" s="15">
        <f t="shared" si="15"/>
        <v>5.9807676668064254</v>
      </c>
      <c r="BM56" s="15">
        <f t="shared" si="15"/>
        <v>6.0156433826144893</v>
      </c>
      <c r="BN56" s="15">
        <f t="shared" si="15"/>
        <v>6.0284616375997588</v>
      </c>
      <c r="BO56" s="15">
        <f t="shared" si="15"/>
        <v>6.0207012353652036</v>
      </c>
      <c r="BP56" s="15">
        <f t="shared" si="15"/>
        <v>5.9940337296892174</v>
      </c>
      <c r="BQ56" s="15">
        <f t="shared" si="15"/>
        <v>6.0831843702625532</v>
      </c>
      <c r="BR56" s="15">
        <f t="shared" si="15"/>
        <v>6.0230006519576236</v>
      </c>
      <c r="BS56" s="15">
        <f t="shared" si="22"/>
        <v>5.9494430788246122</v>
      </c>
      <c r="BT56" s="15">
        <f t="shared" si="22"/>
        <v>5.864655292602146</v>
      </c>
      <c r="BU56" s="15">
        <f t="shared" si="22"/>
        <v>5.770801257404786</v>
      </c>
      <c r="BV56" s="15">
        <f t="shared" si="22"/>
        <v>5.6767282257685645</v>
      </c>
      <c r="BW56" s="15">
        <f t="shared" si="22"/>
        <v>5.5710134024603031</v>
      </c>
      <c r="BX56" s="15">
        <f t="shared" si="22"/>
        <v>5.4624893765517619</v>
      </c>
      <c r="BY56" s="15">
        <f t="shared" si="22"/>
        <v>5.3530501710555152</v>
      </c>
      <c r="BZ56" s="15">
        <f t="shared" si="22"/>
        <v>5.2444332138449674</v>
      </c>
      <c r="CA56" s="15">
        <f t="shared" si="22"/>
        <v>5.070273950359045</v>
      </c>
      <c r="CB56" s="15">
        <f t="shared" si="22"/>
        <v>4.9690660055180293</v>
      </c>
      <c r="CC56" s="15">
        <f t="shared" si="22"/>
        <v>4.8725364771481008</v>
      </c>
      <c r="CD56" s="15">
        <f t="shared" si="22"/>
        <v>4.7814325222848666</v>
      </c>
      <c r="CE56" s="15">
        <f t="shared" si="22"/>
        <v>4.6961721695669691</v>
      </c>
      <c r="CF56" s="15">
        <f t="shared" si="22"/>
        <v>4.7186538535138718</v>
      </c>
      <c r="CG56" s="15">
        <f t="shared" si="22"/>
        <v>4.6432154596687996</v>
      </c>
      <c r="CH56" s="15">
        <f t="shared" si="22"/>
        <v>4.5726560832771774</v>
      </c>
      <c r="CI56" s="15">
        <f t="shared" si="18"/>
        <v>4.5057005101001044</v>
      </c>
      <c r="CJ56" s="15">
        <f t="shared" si="18"/>
        <v>4.4405586825121794</v>
      </c>
      <c r="CK56" s="15">
        <f t="shared" si="18"/>
        <v>4.6449278258879101</v>
      </c>
      <c r="CL56" s="15">
        <f t="shared" si="18"/>
        <v>4.5715389480341138</v>
      </c>
      <c r="CM56" s="15">
        <f t="shared" si="18"/>
        <v>4.4907154540920677</v>
      </c>
      <c r="CN56" s="15">
        <f t="shared" si="18"/>
        <v>4.3979913695421056</v>
      </c>
      <c r="CO56" s="15">
        <f t="shared" si="18"/>
        <v>4.2881646284345916</v>
      </c>
      <c r="CP56" s="15">
        <f t="shared" si="18"/>
        <v>4.3655879571583522</v>
      </c>
      <c r="CQ56" s="15">
        <f t="shared" si="18"/>
        <v>4.1945767557394742</v>
      </c>
      <c r="CR56" s="15">
        <f t="shared" si="18"/>
        <v>3.9841628365745838</v>
      </c>
      <c r="CS56" s="15">
        <f t="shared" si="18"/>
        <v>3.7253892959396877</v>
      </c>
      <c r="CT56" s="20">
        <f t="shared" si="6"/>
        <v>217.32083458988581</v>
      </c>
      <c r="CU56" s="15"/>
      <c r="CV56" s="49">
        <f>賃金!R77*$B$3/100</f>
        <v>5.0778666542324542</v>
      </c>
      <c r="CW56" s="15">
        <f t="shared" si="19"/>
        <v>5.5429711780007134</v>
      </c>
      <c r="CX56" s="15">
        <f t="shared" si="19"/>
        <v>5.9983616145609675</v>
      </c>
      <c r="CY56" s="15">
        <f t="shared" si="19"/>
        <v>6.4334852396543614</v>
      </c>
      <c r="CZ56" s="15">
        <f t="shared" si="19"/>
        <v>6.8395577518132304</v>
      </c>
      <c r="DA56" s="15">
        <f t="shared" si="19"/>
        <v>7.2094574073593831</v>
      </c>
      <c r="DB56" s="15">
        <f t="shared" si="19"/>
        <v>9.2015826768329987</v>
      </c>
      <c r="DC56" s="15">
        <f t="shared" si="17"/>
        <v>9.5462134193249177</v>
      </c>
      <c r="DD56" s="15">
        <f t="shared" si="17"/>
        <v>9.8314893791290086</v>
      </c>
      <c r="DE56" s="15">
        <f t="shared" si="17"/>
        <v>10.055542603582213</v>
      </c>
      <c r="DF56" s="15">
        <f t="shared" si="17"/>
        <v>10.217888539148644</v>
      </c>
      <c r="DG56" s="15">
        <f t="shared" si="17"/>
        <v>10.711225356105379</v>
      </c>
      <c r="DH56" s="15">
        <f t="shared" si="17"/>
        <v>10.755199507973936</v>
      </c>
      <c r="DI56" s="15">
        <f t="shared" si="17"/>
        <v>10.740888056971729</v>
      </c>
      <c r="DJ56" s="15">
        <f t="shared" si="17"/>
        <v>10.672190374142337</v>
      </c>
      <c r="DK56" s="15">
        <f t="shared" si="17"/>
        <v>10.553771053688893</v>
      </c>
      <c r="DL56" s="15">
        <f t="shared" si="17"/>
        <v>10.622999794598373</v>
      </c>
      <c r="DM56" s="15">
        <f t="shared" si="17"/>
        <v>10.417021272641943</v>
      </c>
      <c r="DN56" s="15">
        <f t="shared" si="17"/>
        <v>10.17783942701076</v>
      </c>
      <c r="DO56" s="15">
        <f t="shared" si="24"/>
        <v>9.9119808924601127</v>
      </c>
      <c r="DP56" s="15">
        <f t="shared" si="24"/>
        <v>9.626068919929553</v>
      </c>
      <c r="DQ56" s="15">
        <f t="shared" si="24"/>
        <v>9.1211533510284877</v>
      </c>
      <c r="DR56" s="15">
        <f t="shared" si="24"/>
        <v>8.8214582472470084</v>
      </c>
      <c r="DS56" s="15">
        <f t="shared" si="24"/>
        <v>8.5208092545969105</v>
      </c>
      <c r="DT56" s="15">
        <f t="shared" si="24"/>
        <v>8.2247204412648607</v>
      </c>
      <c r="DU56" s="15">
        <f t="shared" si="24"/>
        <v>7.9381297755539801</v>
      </c>
      <c r="DV56" s="15">
        <f t="shared" si="24"/>
        <v>7.5639552570178186</v>
      </c>
      <c r="DW56" s="15">
        <f t="shared" si="24"/>
        <v>7.3115800562194462</v>
      </c>
      <c r="DX56" s="15">
        <f t="shared" si="24"/>
        <v>7.0784612198235344</v>
      </c>
      <c r="DY56" s="15">
        <f t="shared" si="24"/>
        <v>6.8658740615240363</v>
      </c>
      <c r="DZ56" s="15">
        <f t="shared" si="21"/>
        <v>6.6738636853340756</v>
      </c>
      <c r="EA56" s="15">
        <f t="shared" si="21"/>
        <v>6.7193139396373995</v>
      </c>
      <c r="EB56" s="15">
        <f t="shared" si="21"/>
        <v>6.5577637366558914</v>
      </c>
      <c r="EC56" s="15">
        <f t="shared" si="21"/>
        <v>6.4086239340218363</v>
      </c>
      <c r="ED56" s="15">
        <f t="shared" si="21"/>
        <v>6.2654872816966876</v>
      </c>
      <c r="EE56" s="15">
        <f t="shared" si="21"/>
        <v>6.1199910957388104</v>
      </c>
      <c r="EF56" s="15">
        <f t="shared" si="21"/>
        <v>6.3296621073758077</v>
      </c>
      <c r="EG56" s="15">
        <f t="shared" si="21"/>
        <v>6.1345076192187831</v>
      </c>
      <c r="EH56" s="15">
        <f t="shared" si="21"/>
        <v>5.8963022667124134</v>
      </c>
      <c r="EI56" s="15">
        <f t="shared" si="21"/>
        <v>5.5964103567685832</v>
      </c>
      <c r="EJ56" s="15">
        <f t="shared" si="21"/>
        <v>5.2133939149380204</v>
      </c>
      <c r="EK56" s="15">
        <f t="shared" si="21"/>
        <v>4.5269223022538885</v>
      </c>
      <c r="EL56" s="15">
        <f t="shared" si="21"/>
        <v>3.9273593271600542</v>
      </c>
      <c r="EN56" s="20">
        <f t="shared" si="8"/>
        <v>332.88147769671764</v>
      </c>
      <c r="EO56" s="29">
        <f t="shared" si="3"/>
        <v>29629.122706486964</v>
      </c>
      <c r="EQ56" s="13">
        <f t="shared" si="9"/>
        <v>-5616.3702649999996</v>
      </c>
      <c r="ER56" s="20">
        <f t="shared" si="4"/>
        <v>24012.752441486962</v>
      </c>
      <c r="ES56" s="13">
        <f t="shared" si="0"/>
        <v>375.40020409667716</v>
      </c>
    </row>
    <row r="57" spans="1:149">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ER57" s="15">
        <f>SUM(ER9:ER56)</f>
        <v>366083.56532961316</v>
      </c>
      <c r="ES57" s="15">
        <f>SUM(ES9:ES56)</f>
        <v>1.5389480506655673E-4</v>
      </c>
    </row>
    <row r="58" spans="1:149">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row>
    <row r="59" spans="1:149">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row>
    <row r="60" spans="1:149">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row>
    <row r="61" spans="1:149">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row>
    <row r="62" spans="1:149">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row>
  </sheetData>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BC302-D155-47FB-AC3A-B721F4EA976C}">
  <sheetPr>
    <tabColor rgb="FF0070C0"/>
  </sheetPr>
  <dimension ref="A1:EW62"/>
  <sheetViews>
    <sheetView workbookViewId="0">
      <selection activeCell="EP20" sqref="EP20"/>
    </sheetView>
  </sheetViews>
  <sheetFormatPr defaultColWidth="3.75" defaultRowHeight="18.75"/>
  <cols>
    <col min="1" max="1" width="19.5" style="13" customWidth="1"/>
    <col min="2" max="2" width="6.75" style="13" customWidth="1"/>
    <col min="3" max="3" width="3.75" style="13"/>
    <col min="4" max="4" width="4.5" style="13" bestFit="1" customWidth="1"/>
    <col min="5" max="5" width="3.75" style="13" customWidth="1"/>
    <col min="6" max="47" width="3.75" style="13" hidden="1" customWidth="1"/>
    <col min="48" max="48" width="3.75" style="13" customWidth="1"/>
    <col min="49" max="49" width="3.75" style="13"/>
    <col min="50" max="50" width="6" style="13" customWidth="1"/>
    <col min="51" max="51" width="8" style="13" bestFit="1" customWidth="1"/>
    <col min="52" max="52" width="2.375" style="13" customWidth="1"/>
    <col min="53" max="53" width="4.5" style="13" bestFit="1" customWidth="1"/>
    <col min="54" max="54" width="3.75" style="13"/>
    <col min="55" max="94" width="0" style="13" hidden="1" customWidth="1"/>
    <col min="95" max="97" width="3.75" style="13"/>
    <col min="98" max="98" width="6.625" style="13" customWidth="1"/>
    <col min="99" max="99" width="2" style="13" customWidth="1"/>
    <col min="100" max="100" width="5.625" style="13" customWidth="1"/>
    <col min="101" max="101" width="3.75" style="13"/>
    <col min="102" max="136" width="0" style="13" hidden="1" customWidth="1"/>
    <col min="137" max="137" width="0" hidden="1" customWidth="1"/>
    <col min="138" max="139" width="0" style="13" hidden="1" customWidth="1"/>
    <col min="140" max="142" width="3.75" style="13"/>
    <col min="143" max="143" width="1.875" style="13" customWidth="1"/>
    <col min="144" max="144" width="6.5" style="13" customWidth="1"/>
    <col min="145" max="145" width="7.75" style="28" customWidth="1"/>
    <col min="146" max="146" width="3.75" style="13"/>
    <col min="147" max="147" width="10.875" style="13" customWidth="1"/>
    <col min="148" max="148" width="9.875" style="13" customWidth="1"/>
    <col min="149" max="149" width="10.25" style="13" customWidth="1"/>
    <col min="150" max="150" width="10.125" style="13" customWidth="1"/>
    <col min="151" max="151" width="9.25" style="13" customWidth="1"/>
    <col min="152" max="152" width="10.5" style="13" customWidth="1"/>
    <col min="153" max="153" width="3.75" style="13"/>
    <col min="154" max="154" width="11.375" style="13" customWidth="1"/>
    <col min="155" max="16384" width="3.75" style="13"/>
  </cols>
  <sheetData>
    <row r="1" spans="1:153">
      <c r="A1" s="18" t="s">
        <v>280</v>
      </c>
      <c r="B1" s="18" t="s">
        <v>217</v>
      </c>
      <c r="EO1" s="28" t="s">
        <v>271</v>
      </c>
      <c r="EQ1" s="13" t="s">
        <v>313</v>
      </c>
    </row>
    <row r="2" spans="1:153">
      <c r="A2" s="18" t="s">
        <v>623</v>
      </c>
      <c r="B2" s="21">
        <f>C2</f>
        <v>9.3000000000000007</v>
      </c>
      <c r="C2" s="13">
        <v>9.3000000000000007</v>
      </c>
      <c r="EO2" s="93" t="s">
        <v>4</v>
      </c>
      <c r="EQ2" s="13">
        <f>-苅谷・文科省・中室データ!H7</f>
        <v>-85.285464000000005</v>
      </c>
    </row>
    <row r="3" spans="1:153">
      <c r="A3" s="18" t="s">
        <v>624</v>
      </c>
      <c r="B3" s="18">
        <f>B2*3/12</f>
        <v>2.3250000000000002</v>
      </c>
      <c r="EO3" s="93" t="s">
        <v>5</v>
      </c>
      <c r="EQ3" s="13">
        <f>-苅谷・文科省・中室データ!H8</f>
        <v>-905.74549400000001</v>
      </c>
      <c r="ER3" s="28"/>
    </row>
    <row r="4" spans="1:153" ht="31.5">
      <c r="A4" s="22" t="s">
        <v>608</v>
      </c>
      <c r="B4" s="18" t="s">
        <v>676</v>
      </c>
      <c r="EO4" s="93" t="s">
        <v>6</v>
      </c>
      <c r="EQ4" s="13">
        <f>-苅谷・文科省・中室データ!H9</f>
        <v>-132.24309500000001</v>
      </c>
    </row>
    <row r="5" spans="1:153">
      <c r="A5" s="18"/>
      <c r="ET5" s="104" t="s">
        <v>279</v>
      </c>
      <c r="EU5" s="28"/>
      <c r="EV5" s="28"/>
      <c r="EW5" s="28"/>
    </row>
    <row r="6" spans="1:153" ht="18">
      <c r="A6" s="18"/>
      <c r="B6" s="18"/>
      <c r="D6" s="18" t="s">
        <v>275</v>
      </c>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54" t="s">
        <v>276</v>
      </c>
      <c r="AZ6" s="18"/>
      <c r="BA6" s="18" t="s">
        <v>277</v>
      </c>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54" t="s">
        <v>276</v>
      </c>
      <c r="CU6" s="18"/>
      <c r="CV6" s="18" t="s">
        <v>278</v>
      </c>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9"/>
      <c r="EH6" s="18"/>
      <c r="EI6" s="18"/>
      <c r="EJ6" s="18"/>
      <c r="EK6" s="18"/>
      <c r="EL6" s="18"/>
      <c r="EM6" s="18"/>
      <c r="EN6" s="155" t="s">
        <v>276</v>
      </c>
      <c r="EO6" s="104"/>
      <c r="EP6" s="18"/>
      <c r="EQ6" s="18" t="s">
        <v>283</v>
      </c>
      <c r="ER6" s="18" t="s">
        <v>291</v>
      </c>
      <c r="ES6" s="18" t="s">
        <v>292</v>
      </c>
      <c r="ET6" s="104" t="s">
        <v>268</v>
      </c>
      <c r="EU6" s="104" t="s">
        <v>270</v>
      </c>
      <c r="EV6" s="104" t="s">
        <v>281</v>
      </c>
      <c r="EW6" s="28"/>
    </row>
    <row r="7" spans="1:153">
      <c r="D7" s="18" t="s">
        <v>274</v>
      </c>
      <c r="E7" s="14"/>
      <c r="F7" s="14"/>
      <c r="G7" s="14"/>
      <c r="H7" s="14"/>
      <c r="I7" s="14"/>
      <c r="J7" s="14"/>
      <c r="K7" s="14"/>
      <c r="L7" s="14"/>
      <c r="M7" s="14"/>
      <c r="N7" s="14"/>
      <c r="O7" s="14"/>
      <c r="P7" s="14"/>
      <c r="Q7" s="14"/>
      <c r="R7" s="14"/>
      <c r="S7" s="14"/>
      <c r="T7" s="14"/>
      <c r="U7" s="14"/>
      <c r="V7" s="14"/>
      <c r="W7" s="14"/>
      <c r="X7" s="14"/>
      <c r="Y7" s="14"/>
      <c r="AY7" s="153">
        <f>苅谷・文科省・中室データ!F6</f>
        <v>411998.15</v>
      </c>
      <c r="AZ7" s="14"/>
      <c r="BA7" s="18" t="s">
        <v>274</v>
      </c>
      <c r="CT7" s="153">
        <f>苅谷・文科省・中室データ!F7</f>
        <v>54367</v>
      </c>
      <c r="CV7" s="18" t="s">
        <v>274</v>
      </c>
      <c r="EN7" s="156">
        <f>苅谷・文科省・中室データ!F10</f>
        <v>601058</v>
      </c>
      <c r="EO7" s="28" t="s">
        <v>269</v>
      </c>
      <c r="EQ7" s="13" t="s">
        <v>269</v>
      </c>
      <c r="ER7" s="13" t="s">
        <v>269</v>
      </c>
      <c r="ES7" s="13" t="s">
        <v>273</v>
      </c>
      <c r="ET7" s="28">
        <f>SUM(ES9:ES56)</f>
        <v>4.9258438593824394E-5</v>
      </c>
      <c r="EU7" s="28">
        <v>0.8774112925170825</v>
      </c>
      <c r="EV7" s="157">
        <f>1/EU7-1</f>
        <v>0.13971635483655542</v>
      </c>
      <c r="EW7" s="28"/>
    </row>
    <row r="8" spans="1:153" ht="15.75">
      <c r="C8" s="13" t="s">
        <v>220</v>
      </c>
      <c r="D8" s="13" t="s">
        <v>220</v>
      </c>
      <c r="E8" s="13" t="s">
        <v>221</v>
      </c>
      <c r="F8" s="13" t="s">
        <v>222</v>
      </c>
      <c r="G8" s="13" t="s">
        <v>223</v>
      </c>
      <c r="H8" s="13" t="s">
        <v>224</v>
      </c>
      <c r="I8" s="13" t="s">
        <v>225</v>
      </c>
      <c r="J8" s="13" t="s">
        <v>226</v>
      </c>
      <c r="K8" s="13" t="s">
        <v>227</v>
      </c>
      <c r="L8" s="13" t="s">
        <v>228</v>
      </c>
      <c r="M8" s="13" t="s">
        <v>229</v>
      </c>
      <c r="N8" s="13" t="s">
        <v>230</v>
      </c>
      <c r="O8" s="13" t="s">
        <v>231</v>
      </c>
      <c r="P8" s="13" t="s">
        <v>232</v>
      </c>
      <c r="Q8" s="13" t="s">
        <v>233</v>
      </c>
      <c r="R8" s="13" t="s">
        <v>234</v>
      </c>
      <c r="S8" s="13" t="s">
        <v>235</v>
      </c>
      <c r="T8" s="13" t="s">
        <v>236</v>
      </c>
      <c r="U8" s="13" t="s">
        <v>237</v>
      </c>
      <c r="V8" s="13" t="s">
        <v>238</v>
      </c>
      <c r="W8" s="13" t="s">
        <v>239</v>
      </c>
      <c r="X8" s="13" t="s">
        <v>240</v>
      </c>
      <c r="Y8" s="13" t="s">
        <v>241</v>
      </c>
      <c r="Z8" s="13" t="s">
        <v>242</v>
      </c>
      <c r="AA8" s="13" t="s">
        <v>243</v>
      </c>
      <c r="AB8" s="13" t="s">
        <v>244</v>
      </c>
      <c r="AC8" s="13" t="s">
        <v>245</v>
      </c>
      <c r="AD8" s="13" t="s">
        <v>246</v>
      </c>
      <c r="AE8" s="13" t="s">
        <v>247</v>
      </c>
      <c r="AF8" s="13" t="s">
        <v>248</v>
      </c>
      <c r="AG8" s="13" t="s">
        <v>249</v>
      </c>
      <c r="AH8" s="13" t="s">
        <v>250</v>
      </c>
      <c r="AI8" s="13" t="s">
        <v>251</v>
      </c>
      <c r="AJ8" s="13" t="s">
        <v>252</v>
      </c>
      <c r="AK8" s="13" t="s">
        <v>253</v>
      </c>
      <c r="AL8" s="13" t="s">
        <v>254</v>
      </c>
      <c r="AM8" s="13" t="s">
        <v>255</v>
      </c>
      <c r="AN8" s="13" t="s">
        <v>256</v>
      </c>
      <c r="AO8" s="13" t="s">
        <v>257</v>
      </c>
      <c r="AP8" s="13" t="s">
        <v>258</v>
      </c>
      <c r="AQ8" s="13" t="s">
        <v>259</v>
      </c>
      <c r="AR8" s="13" t="s">
        <v>260</v>
      </c>
      <c r="AS8" s="13" t="s">
        <v>261</v>
      </c>
      <c r="AT8" s="13" t="s">
        <v>262</v>
      </c>
      <c r="AU8" s="13" t="s">
        <v>263</v>
      </c>
      <c r="AV8" s="13" t="s">
        <v>264</v>
      </c>
      <c r="AW8" s="13" t="s">
        <v>265</v>
      </c>
      <c r="AX8" s="13" t="s">
        <v>266</v>
      </c>
      <c r="AY8" s="18" t="s">
        <v>218</v>
      </c>
      <c r="BA8" s="13" t="s">
        <v>222</v>
      </c>
      <c r="BB8" s="13" t="s">
        <v>223</v>
      </c>
      <c r="BC8" s="13" t="s">
        <v>224</v>
      </c>
      <c r="BD8" s="13" t="s">
        <v>225</v>
      </c>
      <c r="BE8" s="13" t="s">
        <v>226</v>
      </c>
      <c r="BF8" s="13" t="s">
        <v>227</v>
      </c>
      <c r="BG8" s="13" t="s">
        <v>228</v>
      </c>
      <c r="BH8" s="13" t="s">
        <v>229</v>
      </c>
      <c r="BI8" s="13" t="s">
        <v>230</v>
      </c>
      <c r="BJ8" s="13" t="s">
        <v>231</v>
      </c>
      <c r="BK8" s="13" t="s">
        <v>232</v>
      </c>
      <c r="BL8" s="13" t="s">
        <v>233</v>
      </c>
      <c r="BM8" s="13" t="s">
        <v>234</v>
      </c>
      <c r="BN8" s="13" t="s">
        <v>235</v>
      </c>
      <c r="BO8" s="13" t="s">
        <v>236</v>
      </c>
      <c r="BP8" s="13" t="s">
        <v>237</v>
      </c>
      <c r="BQ8" s="13" t="s">
        <v>238</v>
      </c>
      <c r="BR8" s="13" t="s">
        <v>239</v>
      </c>
      <c r="BS8" s="13" t="s">
        <v>240</v>
      </c>
      <c r="BT8" s="13" t="s">
        <v>241</v>
      </c>
      <c r="BU8" s="13" t="s">
        <v>242</v>
      </c>
      <c r="BV8" s="13" t="s">
        <v>243</v>
      </c>
      <c r="BW8" s="13" t="s">
        <v>244</v>
      </c>
      <c r="BX8" s="13" t="s">
        <v>245</v>
      </c>
      <c r="BY8" s="13" t="s">
        <v>246</v>
      </c>
      <c r="BZ8" s="13" t="s">
        <v>247</v>
      </c>
      <c r="CA8" s="13" t="s">
        <v>248</v>
      </c>
      <c r="CB8" s="13" t="s">
        <v>249</v>
      </c>
      <c r="CC8" s="13" t="s">
        <v>250</v>
      </c>
      <c r="CD8" s="13" t="s">
        <v>251</v>
      </c>
      <c r="CE8" s="13" t="s">
        <v>252</v>
      </c>
      <c r="CF8" s="13" t="s">
        <v>253</v>
      </c>
      <c r="CG8" s="13" t="s">
        <v>254</v>
      </c>
      <c r="CH8" s="13" t="s">
        <v>255</v>
      </c>
      <c r="CI8" s="13" t="s">
        <v>256</v>
      </c>
      <c r="CJ8" s="13" t="s">
        <v>257</v>
      </c>
      <c r="CK8" s="13" t="s">
        <v>258</v>
      </c>
      <c r="CL8" s="13" t="s">
        <v>259</v>
      </c>
      <c r="CM8" s="13" t="s">
        <v>260</v>
      </c>
      <c r="CN8" s="13" t="s">
        <v>261</v>
      </c>
      <c r="CO8" s="13" t="s">
        <v>262</v>
      </c>
      <c r="CP8" s="13" t="s">
        <v>263</v>
      </c>
      <c r="CQ8" s="13" t="s">
        <v>264</v>
      </c>
      <c r="CR8" s="13" t="s">
        <v>265</v>
      </c>
      <c r="CS8" s="13" t="s">
        <v>266</v>
      </c>
      <c r="CT8" s="18" t="s">
        <v>218</v>
      </c>
      <c r="CV8" s="13" t="s">
        <v>224</v>
      </c>
      <c r="CW8" s="13" t="s">
        <v>225</v>
      </c>
      <c r="CX8" s="13" t="s">
        <v>226</v>
      </c>
      <c r="CY8" s="13" t="s">
        <v>227</v>
      </c>
      <c r="CZ8" s="13" t="s">
        <v>228</v>
      </c>
      <c r="DA8" s="13" t="s">
        <v>229</v>
      </c>
      <c r="DB8" s="13" t="s">
        <v>230</v>
      </c>
      <c r="DC8" s="13" t="s">
        <v>231</v>
      </c>
      <c r="DD8" s="13" t="s">
        <v>232</v>
      </c>
      <c r="DE8" s="13" t="s">
        <v>233</v>
      </c>
      <c r="DF8" s="13" t="s">
        <v>234</v>
      </c>
      <c r="DG8" s="13" t="s">
        <v>235</v>
      </c>
      <c r="DH8" s="13" t="s">
        <v>236</v>
      </c>
      <c r="DI8" s="13" t="s">
        <v>237</v>
      </c>
      <c r="DJ8" s="13" t="s">
        <v>238</v>
      </c>
      <c r="DK8" s="13" t="s">
        <v>239</v>
      </c>
      <c r="DL8" s="13" t="s">
        <v>240</v>
      </c>
      <c r="DM8" s="13" t="s">
        <v>241</v>
      </c>
      <c r="DN8" s="13" t="s">
        <v>242</v>
      </c>
      <c r="DO8" s="13" t="s">
        <v>243</v>
      </c>
      <c r="DP8" s="13" t="s">
        <v>244</v>
      </c>
      <c r="DQ8" s="13" t="s">
        <v>245</v>
      </c>
      <c r="DR8" s="13" t="s">
        <v>246</v>
      </c>
      <c r="DS8" s="13" t="s">
        <v>247</v>
      </c>
      <c r="DT8" s="13" t="s">
        <v>248</v>
      </c>
      <c r="DU8" s="13" t="s">
        <v>249</v>
      </c>
      <c r="DV8" s="13" t="s">
        <v>250</v>
      </c>
      <c r="DW8" s="13" t="s">
        <v>251</v>
      </c>
      <c r="DX8" s="13" t="s">
        <v>252</v>
      </c>
      <c r="DY8" s="13" t="s">
        <v>253</v>
      </c>
      <c r="DZ8" s="13" t="s">
        <v>254</v>
      </c>
      <c r="EA8" s="13" t="s">
        <v>255</v>
      </c>
      <c r="EB8" s="13" t="s">
        <v>256</v>
      </c>
      <c r="EC8" s="13" t="s">
        <v>257</v>
      </c>
      <c r="ED8" s="13" t="s">
        <v>258</v>
      </c>
      <c r="EE8" s="13" t="s">
        <v>259</v>
      </c>
      <c r="EF8" s="13" t="s">
        <v>260</v>
      </c>
      <c r="EG8" s="13" t="s">
        <v>261</v>
      </c>
      <c r="EH8" s="13" t="s">
        <v>262</v>
      </c>
      <c r="EI8" s="13" t="s">
        <v>263</v>
      </c>
      <c r="EJ8" s="13" t="s">
        <v>264</v>
      </c>
      <c r="EK8" s="13" t="s">
        <v>265</v>
      </c>
      <c r="EL8" s="13" t="s">
        <v>266</v>
      </c>
      <c r="EN8" s="18" t="s">
        <v>218</v>
      </c>
      <c r="EO8" s="104" t="s">
        <v>267</v>
      </c>
      <c r="ET8" s="28"/>
      <c r="EU8" s="28"/>
      <c r="EV8" s="28"/>
      <c r="EW8" s="28"/>
    </row>
    <row r="9" spans="1:153">
      <c r="A9" s="18">
        <v>2021</v>
      </c>
      <c r="C9" s="18" t="s">
        <v>219</v>
      </c>
      <c r="AY9" s="18"/>
      <c r="CT9" s="18"/>
      <c r="EN9" s="18"/>
      <c r="ER9" s="18">
        <f>-苅谷・文科省・中室データ!D18</f>
        <v>-2629.5</v>
      </c>
      <c r="ES9" s="13">
        <f t="shared" ref="ES9:ES56" si="0">ER9*EU$7^(A9-2021)</f>
        <v>-2629.5</v>
      </c>
    </row>
    <row r="10" spans="1:153">
      <c r="A10" s="18">
        <v>2022</v>
      </c>
      <c r="C10" s="13">
        <v>19</v>
      </c>
      <c r="D10" s="49">
        <f>賃金!P31*$B$3/100</f>
        <v>4.7091527504911594</v>
      </c>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20">
        <f t="shared" ref="AY10:AY56" si="1">SUM(E10:AX10)</f>
        <v>0</v>
      </c>
      <c r="AZ10" s="15"/>
      <c r="BA10" s="49"/>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20"/>
      <c r="CU10" s="15"/>
      <c r="CV10" s="49"/>
      <c r="CW10" s="15"/>
      <c r="CX10" s="15"/>
      <c r="CY10" s="15"/>
      <c r="CZ10" s="15"/>
      <c r="DA10" s="15"/>
      <c r="DB10" s="15"/>
      <c r="DC10" s="15"/>
      <c r="DD10" s="15"/>
      <c r="DE10" s="15"/>
      <c r="DF10" s="15"/>
      <c r="DG10" s="15"/>
      <c r="DH10" s="15"/>
      <c r="DI10" s="15"/>
      <c r="DJ10" s="15"/>
      <c r="DK10" s="15"/>
      <c r="DL10" s="15"/>
      <c r="EN10" s="18"/>
      <c r="EO10" s="29">
        <f>(AY10*AY$7+CT10*CT$7+EN10*EN$7)/10000</f>
        <v>0</v>
      </c>
      <c r="ER10" s="20">
        <f>EO10+EQ10</f>
        <v>0</v>
      </c>
      <c r="ES10" s="13">
        <f t="shared" si="0"/>
        <v>0</v>
      </c>
    </row>
    <row r="11" spans="1:153">
      <c r="A11" s="18">
        <v>2023</v>
      </c>
      <c r="C11" s="13">
        <v>20</v>
      </c>
      <c r="D11" s="49">
        <f>賃金!P32*$B$3/100</f>
        <v>5.5631470832286372</v>
      </c>
      <c r="E11" s="15">
        <f t="shared" ref="E11:T34" si="2">D10</f>
        <v>4.7091527504911594</v>
      </c>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20">
        <f t="shared" si="1"/>
        <v>4.7091527504911594</v>
      </c>
      <c r="AZ11" s="15"/>
      <c r="BA11" s="49"/>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20"/>
      <c r="CU11" s="15"/>
      <c r="CV11" s="49"/>
      <c r="CW11" s="15"/>
      <c r="CX11" s="15"/>
      <c r="CY11" s="15"/>
      <c r="CZ11" s="15"/>
      <c r="DA11" s="15"/>
      <c r="DB11" s="15"/>
      <c r="DC11" s="15"/>
      <c r="DD11" s="15"/>
      <c r="DE11" s="15"/>
      <c r="DF11" s="15"/>
      <c r="DG11" s="15"/>
      <c r="DH11" s="15"/>
      <c r="DI11" s="15"/>
      <c r="DJ11" s="15"/>
      <c r="DK11" s="15"/>
      <c r="DL11" s="15"/>
      <c r="EN11" s="18"/>
      <c r="EO11" s="29">
        <f t="shared" ref="EO11:EO56" si="3">(AY11*AY$7+CT11*CT$7+EN11*EN$7)/10000</f>
        <v>194.01622212697694</v>
      </c>
      <c r="EQ11" s="13">
        <f>EQ$2*5</f>
        <v>-426.42732000000001</v>
      </c>
      <c r="ER11" s="20">
        <f t="shared" ref="ER11:ER56" si="4">EO11+EQ11</f>
        <v>-232.41109787302307</v>
      </c>
      <c r="ES11" s="13">
        <f t="shared" si="0"/>
        <v>-178.92181762130377</v>
      </c>
    </row>
    <row r="12" spans="1:153">
      <c r="A12" s="18">
        <v>2024</v>
      </c>
      <c r="C12" s="13">
        <v>21</v>
      </c>
      <c r="D12" s="49">
        <f>賃金!P33*$B$3/100</f>
        <v>5.7367079417596996</v>
      </c>
      <c r="E12" s="15">
        <f t="shared" si="2"/>
        <v>5.5631470832286372</v>
      </c>
      <c r="F12" s="15">
        <f t="shared" si="2"/>
        <v>4.7091527504911594</v>
      </c>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20">
        <f t="shared" si="1"/>
        <v>10.272299833719796</v>
      </c>
      <c r="AZ12" s="15"/>
      <c r="BA12" s="49">
        <f>賃金!Q33*$B$3/100</f>
        <v>5.5880839439095329</v>
      </c>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20">
        <f>SUM(BB12:CS12)</f>
        <v>0</v>
      </c>
      <c r="CU12" s="15"/>
      <c r="CV12" s="49"/>
      <c r="CW12" s="15"/>
      <c r="CX12" s="15"/>
      <c r="CY12" s="15"/>
      <c r="CZ12" s="15"/>
      <c r="DA12" s="15"/>
      <c r="DB12" s="15"/>
      <c r="DC12" s="15"/>
      <c r="DD12" s="15"/>
      <c r="DE12" s="15"/>
      <c r="DF12" s="15"/>
      <c r="DG12" s="15"/>
      <c r="DH12" s="15"/>
      <c r="DI12" s="15"/>
      <c r="DJ12" s="15"/>
      <c r="DK12" s="15"/>
      <c r="DL12" s="15"/>
      <c r="EN12" s="18"/>
      <c r="EO12" s="29">
        <f t="shared" si="3"/>
        <v>423.21685277378634</v>
      </c>
      <c r="EQ12" s="13">
        <f>EQ$2*5</f>
        <v>-426.42732000000001</v>
      </c>
      <c r="ER12" s="20">
        <f t="shared" si="4"/>
        <v>-3.210467226213666</v>
      </c>
      <c r="ES12" s="13">
        <f t="shared" si="0"/>
        <v>-2.1685922410435396</v>
      </c>
    </row>
    <row r="13" spans="1:153">
      <c r="A13" s="18">
        <v>2025</v>
      </c>
      <c r="C13" s="13">
        <v>22</v>
      </c>
      <c r="D13" s="49">
        <f>賃金!P34*$B$3/100</f>
        <v>5.895114673315538</v>
      </c>
      <c r="E13" s="15">
        <f t="shared" si="2"/>
        <v>5.7367079417596996</v>
      </c>
      <c r="F13" s="15">
        <f t="shared" si="2"/>
        <v>5.5631470832286372</v>
      </c>
      <c r="G13" s="15">
        <f t="shared" si="2"/>
        <v>4.7091527504911594</v>
      </c>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20">
        <f t="shared" si="1"/>
        <v>16.009007775479496</v>
      </c>
      <c r="AZ13" s="15"/>
      <c r="BA13" s="49">
        <f>賃金!Q34*$B$3/100</f>
        <v>5.9762442548618768</v>
      </c>
      <c r="BB13" s="15">
        <f t="shared" ref="BB13:BQ38" si="5">BA12</f>
        <v>5.5880839439095329</v>
      </c>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20">
        <f t="shared" ref="CT13:CT56" si="6">SUM(BB13:CS13)</f>
        <v>5.5880839439095329</v>
      </c>
      <c r="CU13" s="15"/>
      <c r="CV13" s="49"/>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N13" s="18"/>
      <c r="EO13" s="29">
        <f t="shared" si="3"/>
        <v>689.94889466116979</v>
      </c>
      <c r="EQ13" s="13">
        <f>EQ$2*5+EQ$3*5</f>
        <v>-4955.1547899999996</v>
      </c>
      <c r="ER13" s="20">
        <f t="shared" si="4"/>
        <v>-4265.2058953388296</v>
      </c>
      <c r="ES13" s="13">
        <f t="shared" si="0"/>
        <v>-2527.8591929774379</v>
      </c>
    </row>
    <row r="14" spans="1:153">
      <c r="A14" s="18">
        <v>2026</v>
      </c>
      <c r="C14" s="13">
        <v>23</v>
      </c>
      <c r="D14" s="49">
        <f>賃金!P35*$B$3/100</f>
        <v>6.0415395898327766</v>
      </c>
      <c r="E14" s="15">
        <f t="shared" si="2"/>
        <v>5.895114673315538</v>
      </c>
      <c r="F14" s="15">
        <f t="shared" si="2"/>
        <v>5.7367079417596996</v>
      </c>
      <c r="G14" s="15">
        <f t="shared" si="2"/>
        <v>5.5631470832286372</v>
      </c>
      <c r="H14" s="15">
        <f t="shared" si="2"/>
        <v>4.7091527504911594</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20">
        <f t="shared" si="1"/>
        <v>21.904122448795032</v>
      </c>
      <c r="AZ14" s="15"/>
      <c r="BA14" s="49">
        <f>賃金!Q35*$B$3/100</f>
        <v>6.2918651336092113</v>
      </c>
      <c r="BB14" s="15">
        <f t="shared" si="5"/>
        <v>5.9762442548618768</v>
      </c>
      <c r="BC14" s="15">
        <f t="shared" si="5"/>
        <v>5.5880839439095329</v>
      </c>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20">
        <f t="shared" si="6"/>
        <v>11.56432819877141</v>
      </c>
      <c r="CU14" s="15"/>
      <c r="CV14" s="49">
        <f>賃金!R35*$B$3/100</f>
        <v>5.891038990740082</v>
      </c>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N14" s="20">
        <f>SUM(CW14:EM14)</f>
        <v>0</v>
      </c>
      <c r="EO14" s="29">
        <f t="shared" si="3"/>
        <v>965.3175757459627</v>
      </c>
      <c r="EQ14" s="13">
        <f>EQ$2*5+EQ$3*5</f>
        <v>-4955.1547899999996</v>
      </c>
      <c r="ER14" s="20">
        <f t="shared" si="4"/>
        <v>-3989.837214254037</v>
      </c>
      <c r="ES14" s="13">
        <f t="shared" si="0"/>
        <v>-2074.7762823453531</v>
      </c>
    </row>
    <row r="15" spans="1:153">
      <c r="A15" s="18">
        <v>2027</v>
      </c>
      <c r="C15" s="16">
        <v>24</v>
      </c>
      <c r="D15" s="49">
        <f>賃金!P36*$B$3/100</f>
        <v>6.1788346961267928</v>
      </c>
      <c r="E15" s="15">
        <f t="shared" si="2"/>
        <v>6.0415395898327766</v>
      </c>
      <c r="F15" s="15">
        <f t="shared" si="2"/>
        <v>5.895114673315538</v>
      </c>
      <c r="G15" s="15">
        <f t="shared" si="2"/>
        <v>5.7367079417596996</v>
      </c>
      <c r="H15" s="15">
        <f t="shared" si="2"/>
        <v>5.5631470832286372</v>
      </c>
      <c r="I15" s="15">
        <f t="shared" si="2"/>
        <v>4.7091527504911594</v>
      </c>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7"/>
      <c r="AK15" s="17"/>
      <c r="AL15" s="17"/>
      <c r="AM15" s="17"/>
      <c r="AN15" s="17"/>
      <c r="AO15" s="17"/>
      <c r="AP15" s="17"/>
      <c r="AQ15" s="17"/>
      <c r="AR15" s="17"/>
      <c r="AS15" s="17"/>
      <c r="AT15" s="17"/>
      <c r="AU15" s="17"/>
      <c r="AV15" s="17"/>
      <c r="AW15" s="17"/>
      <c r="AX15" s="17"/>
      <c r="AY15" s="20">
        <f t="shared" si="1"/>
        <v>27.945662038627813</v>
      </c>
      <c r="AZ15" s="17"/>
      <c r="BA15" s="49">
        <f>賃金!Q36*$B$3/100</f>
        <v>6.5483819357375284</v>
      </c>
      <c r="BB15" s="15">
        <f t="shared" si="5"/>
        <v>6.2918651336092113</v>
      </c>
      <c r="BC15" s="15">
        <f t="shared" si="5"/>
        <v>5.9762442548618768</v>
      </c>
      <c r="BD15" s="15">
        <f t="shared" si="5"/>
        <v>5.5880839439095329</v>
      </c>
      <c r="BE15" s="15"/>
      <c r="BF15" s="15"/>
      <c r="BG15" s="15"/>
      <c r="BH15" s="15"/>
      <c r="BI15" s="15"/>
      <c r="BJ15" s="15"/>
      <c r="BK15" s="15"/>
      <c r="BL15" s="15"/>
      <c r="BM15" s="15"/>
      <c r="BN15" s="15"/>
      <c r="BO15" s="15"/>
      <c r="BP15" s="15"/>
      <c r="BQ15" s="15"/>
      <c r="BR15" s="15"/>
      <c r="BS15" s="15"/>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20">
        <f t="shared" si="6"/>
        <v>17.85619333238062</v>
      </c>
      <c r="CU15" s="15"/>
      <c r="CV15" s="49">
        <f>賃金!R36*$B$3/100</f>
        <v>6.7903834533808318</v>
      </c>
      <c r="CW15" s="15">
        <f t="shared" ref="CW15:DL40" si="7">CV14</f>
        <v>5.891038990740082</v>
      </c>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N15" s="20">
        <f t="shared" ref="EN15:EN56" si="8">SUM(CW15:EM15)</f>
        <v>5.891038990740082</v>
      </c>
      <c r="EO15" s="29">
        <f t="shared" si="3"/>
        <v>1602.5204837037679</v>
      </c>
      <c r="EQ15" s="13">
        <f>EQ$2*5+EQ$3*5+EQ$4*5</f>
        <v>-5616.3702649999996</v>
      </c>
      <c r="ER15" s="20">
        <f t="shared" si="4"/>
        <v>-4013.8497812962314</v>
      </c>
      <c r="ES15" s="13">
        <f t="shared" si="0"/>
        <v>-1831.3882880230758</v>
      </c>
    </row>
    <row r="16" spans="1:153">
      <c r="A16" s="18">
        <v>2028</v>
      </c>
      <c r="C16" s="16">
        <v>25</v>
      </c>
      <c r="D16" s="49">
        <f>賃金!P37*$B$3/100</f>
        <v>5.7377653167537561</v>
      </c>
      <c r="E16" s="15">
        <f t="shared" si="2"/>
        <v>6.1788346961267928</v>
      </c>
      <c r="F16" s="15">
        <f t="shared" si="2"/>
        <v>6.0415395898327766</v>
      </c>
      <c r="G16" s="15">
        <f t="shared" si="2"/>
        <v>5.895114673315538</v>
      </c>
      <c r="H16" s="15">
        <f t="shared" si="2"/>
        <v>5.7367079417596996</v>
      </c>
      <c r="I16" s="15">
        <f t="shared" si="2"/>
        <v>5.5631470832286372</v>
      </c>
      <c r="J16" s="15">
        <f t="shared" si="2"/>
        <v>4.7091527504911594</v>
      </c>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7"/>
      <c r="AK16" s="17"/>
      <c r="AL16" s="17"/>
      <c r="AM16" s="17"/>
      <c r="AN16" s="17"/>
      <c r="AO16" s="17"/>
      <c r="AP16" s="17"/>
      <c r="AQ16" s="17"/>
      <c r="AR16" s="17"/>
      <c r="AS16" s="17"/>
      <c r="AT16" s="17"/>
      <c r="AU16" s="17"/>
      <c r="AV16" s="17"/>
      <c r="AW16" s="17"/>
      <c r="AX16" s="17"/>
      <c r="AY16" s="20">
        <f t="shared" si="1"/>
        <v>34.124496734754601</v>
      </c>
      <c r="AZ16" s="17"/>
      <c r="BA16" s="49">
        <f>賃金!Q37*$B$3/100</f>
        <v>6.4322469426518873</v>
      </c>
      <c r="BB16" s="15">
        <f t="shared" si="5"/>
        <v>6.5483819357375284</v>
      </c>
      <c r="BC16" s="15">
        <f t="shared" si="5"/>
        <v>6.2918651336092113</v>
      </c>
      <c r="BD16" s="15">
        <f t="shared" si="5"/>
        <v>5.9762442548618768</v>
      </c>
      <c r="BE16" s="15">
        <f t="shared" si="5"/>
        <v>5.5880839439095329</v>
      </c>
      <c r="BF16" s="15"/>
      <c r="BG16" s="15"/>
      <c r="BH16" s="15"/>
      <c r="BI16" s="15"/>
      <c r="BJ16" s="15"/>
      <c r="BK16" s="15"/>
      <c r="BL16" s="15"/>
      <c r="BM16" s="15"/>
      <c r="BN16" s="15"/>
      <c r="BO16" s="15"/>
      <c r="BP16" s="15"/>
      <c r="BQ16" s="15"/>
      <c r="BR16" s="15"/>
      <c r="BS16" s="15"/>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20">
        <f t="shared" si="6"/>
        <v>24.404575268118151</v>
      </c>
      <c r="CU16" s="15"/>
      <c r="CV16" s="49">
        <f>賃金!R37*$B$3/100</f>
        <v>7.8200908724070315</v>
      </c>
      <c r="CW16" s="15">
        <f t="shared" si="7"/>
        <v>6.7903834533808318</v>
      </c>
      <c r="CX16" s="15">
        <f t="shared" si="7"/>
        <v>5.891038990740082</v>
      </c>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N16" s="20">
        <f t="shared" si="8"/>
        <v>12.681422444120914</v>
      </c>
      <c r="EO16" s="29">
        <f t="shared" si="3"/>
        <v>2300.8303479420142</v>
      </c>
      <c r="EQ16" s="13">
        <f t="shared" ref="EQ16:EQ56" si="9">EQ$2*5+EQ$3*5+EQ$4*5</f>
        <v>-5616.3702649999996</v>
      </c>
      <c r="ER16" s="20">
        <f t="shared" si="4"/>
        <v>-3315.5399170579853</v>
      </c>
      <c r="ES16" s="13">
        <f t="shared" si="0"/>
        <v>-1327.3235442910459</v>
      </c>
    </row>
    <row r="17" spans="1:149">
      <c r="A17" s="18">
        <v>2029</v>
      </c>
      <c r="C17" s="16">
        <v>26</v>
      </c>
      <c r="D17" s="49">
        <f>賃金!P38*$B$3/100</f>
        <v>5.8526670596370316</v>
      </c>
      <c r="E17" s="15">
        <f t="shared" si="2"/>
        <v>5.7377653167537561</v>
      </c>
      <c r="F17" s="15">
        <f t="shared" si="2"/>
        <v>6.1788346961267928</v>
      </c>
      <c r="G17" s="15">
        <f t="shared" si="2"/>
        <v>6.0415395898327766</v>
      </c>
      <c r="H17" s="15">
        <f t="shared" si="2"/>
        <v>5.895114673315538</v>
      </c>
      <c r="I17" s="15">
        <f t="shared" si="2"/>
        <v>5.7367079417596996</v>
      </c>
      <c r="J17" s="15">
        <f t="shared" si="2"/>
        <v>5.5631470832286372</v>
      </c>
      <c r="K17" s="15">
        <f t="shared" si="2"/>
        <v>4.7091527504911594</v>
      </c>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7"/>
      <c r="AK17" s="17"/>
      <c r="AL17" s="17"/>
      <c r="AM17" s="17"/>
      <c r="AN17" s="17"/>
      <c r="AO17" s="17"/>
      <c r="AP17" s="17"/>
      <c r="AQ17" s="17"/>
      <c r="AR17" s="17"/>
      <c r="AS17" s="17"/>
      <c r="AT17" s="17"/>
      <c r="AU17" s="17"/>
      <c r="AV17" s="17"/>
      <c r="AW17" s="17"/>
      <c r="AX17" s="17"/>
      <c r="AY17" s="20">
        <f t="shared" si="1"/>
        <v>39.86226205150836</v>
      </c>
      <c r="AZ17" s="17"/>
      <c r="BA17" s="49">
        <f>賃金!Q38*$B$3/100</f>
        <v>6.5969870543131579</v>
      </c>
      <c r="BB17" s="15">
        <f t="shared" si="5"/>
        <v>6.4322469426518873</v>
      </c>
      <c r="BC17" s="15">
        <f t="shared" si="5"/>
        <v>6.5483819357375284</v>
      </c>
      <c r="BD17" s="15">
        <f t="shared" si="5"/>
        <v>6.2918651336092113</v>
      </c>
      <c r="BE17" s="15">
        <f t="shared" si="5"/>
        <v>5.9762442548618768</v>
      </c>
      <c r="BF17" s="15">
        <f t="shared" si="5"/>
        <v>5.5880839439095329</v>
      </c>
      <c r="BG17" s="15"/>
      <c r="BH17" s="15"/>
      <c r="BI17" s="15"/>
      <c r="BJ17" s="15"/>
      <c r="BK17" s="15"/>
      <c r="BL17" s="15"/>
      <c r="BM17" s="15"/>
      <c r="BN17" s="15"/>
      <c r="BO17" s="15"/>
      <c r="BP17" s="15"/>
      <c r="BQ17" s="15"/>
      <c r="BR17" s="15"/>
      <c r="BS17" s="15"/>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20">
        <f t="shared" si="6"/>
        <v>30.836822210770038</v>
      </c>
      <c r="CU17" s="15"/>
      <c r="CV17" s="49">
        <f>賃金!R38*$B$3/100</f>
        <v>8.3946155351528748</v>
      </c>
      <c r="CW17" s="15">
        <f t="shared" si="7"/>
        <v>7.8200908724070315</v>
      </c>
      <c r="CX17" s="15">
        <f t="shared" si="7"/>
        <v>6.7903834533808318</v>
      </c>
      <c r="CY17" s="15">
        <f t="shared" si="7"/>
        <v>5.891038990740082</v>
      </c>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N17" s="20">
        <f t="shared" si="8"/>
        <v>20.501513316527944</v>
      </c>
      <c r="EO17" s="29">
        <f t="shared" si="3"/>
        <v>3042.2282324175239</v>
      </c>
      <c r="EQ17" s="13">
        <f t="shared" si="9"/>
        <v>-5616.3702649999996</v>
      </c>
      <c r="ER17" s="20">
        <f t="shared" si="4"/>
        <v>-2574.1420325824756</v>
      </c>
      <c r="ES17" s="13">
        <f t="shared" si="0"/>
        <v>-904.18700880120798</v>
      </c>
    </row>
    <row r="18" spans="1:149">
      <c r="A18" s="18">
        <v>2030</v>
      </c>
      <c r="C18" s="16">
        <v>27</v>
      </c>
      <c r="D18" s="49">
        <f>賃金!P39*$B$3/100</f>
        <v>5.9653749031829086</v>
      </c>
      <c r="E18" s="15">
        <f t="shared" si="2"/>
        <v>5.8526670596370316</v>
      </c>
      <c r="F18" s="15">
        <f t="shared" si="2"/>
        <v>5.7377653167537561</v>
      </c>
      <c r="G18" s="15">
        <f t="shared" si="2"/>
        <v>6.1788346961267928</v>
      </c>
      <c r="H18" s="15">
        <f t="shared" si="2"/>
        <v>6.0415395898327766</v>
      </c>
      <c r="I18" s="15">
        <f t="shared" si="2"/>
        <v>5.895114673315538</v>
      </c>
      <c r="J18" s="15">
        <f t="shared" si="2"/>
        <v>5.7367079417596996</v>
      </c>
      <c r="K18" s="15">
        <f t="shared" si="2"/>
        <v>5.5631470832286372</v>
      </c>
      <c r="L18" s="15">
        <f t="shared" si="2"/>
        <v>4.7091527504911594</v>
      </c>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20">
        <f t="shared" si="1"/>
        <v>45.714929111145381</v>
      </c>
      <c r="AZ18" s="15"/>
      <c r="BA18" s="49">
        <f>賃金!Q39*$B$3/100</f>
        <v>6.7360731811381029</v>
      </c>
      <c r="BB18" s="15">
        <f t="shared" si="5"/>
        <v>6.5969870543131579</v>
      </c>
      <c r="BC18" s="15">
        <f t="shared" si="5"/>
        <v>6.4322469426518873</v>
      </c>
      <c r="BD18" s="15">
        <f t="shared" si="5"/>
        <v>6.5483819357375284</v>
      </c>
      <c r="BE18" s="15">
        <f t="shared" si="5"/>
        <v>6.2918651336092113</v>
      </c>
      <c r="BF18" s="15">
        <f t="shared" si="5"/>
        <v>5.9762442548618768</v>
      </c>
      <c r="BG18" s="15">
        <f t="shared" si="5"/>
        <v>5.5880839439095329</v>
      </c>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20">
        <f t="shared" si="6"/>
        <v>37.433809265083191</v>
      </c>
      <c r="CU18" s="15"/>
      <c r="CV18" s="49">
        <f>賃金!R39*$B$3/100</f>
        <v>8.8444534000686197</v>
      </c>
      <c r="CW18" s="15">
        <f t="shared" si="7"/>
        <v>8.3946155351528748</v>
      </c>
      <c r="CX18" s="15">
        <f t="shared" si="7"/>
        <v>7.8200908724070315</v>
      </c>
      <c r="CY18" s="15">
        <f t="shared" si="7"/>
        <v>6.7903834533808318</v>
      </c>
      <c r="CZ18" s="15">
        <f t="shared" si="7"/>
        <v>5.891038990740082</v>
      </c>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N18" s="20">
        <f t="shared" si="8"/>
        <v>28.896128851680817</v>
      </c>
      <c r="EO18" s="29">
        <f t="shared" si="3"/>
        <v>3823.787954482139</v>
      </c>
      <c r="EQ18" s="13">
        <f t="shared" si="9"/>
        <v>-5616.3702649999996</v>
      </c>
      <c r="ER18" s="20">
        <f t="shared" si="4"/>
        <v>-1792.5823105178606</v>
      </c>
      <c r="ES18" s="13">
        <f t="shared" si="0"/>
        <v>-552.46921462771786</v>
      </c>
    </row>
    <row r="19" spans="1:149">
      <c r="A19" s="18">
        <v>2031</v>
      </c>
      <c r="C19" s="16">
        <v>28</v>
      </c>
      <c r="D19" s="49">
        <f>賃金!P40*$B$3/100</f>
        <v>6.0773928616892192</v>
      </c>
      <c r="E19" s="15">
        <f t="shared" si="2"/>
        <v>5.9653749031829086</v>
      </c>
      <c r="F19" s="15">
        <f t="shared" si="2"/>
        <v>5.8526670596370316</v>
      </c>
      <c r="G19" s="15">
        <f t="shared" si="2"/>
        <v>5.7377653167537561</v>
      </c>
      <c r="H19" s="15">
        <f t="shared" si="2"/>
        <v>6.1788346961267928</v>
      </c>
      <c r="I19" s="15">
        <f t="shared" si="2"/>
        <v>6.0415395898327766</v>
      </c>
      <c r="J19" s="15">
        <f t="shared" si="2"/>
        <v>5.895114673315538</v>
      </c>
      <c r="K19" s="15">
        <f t="shared" si="2"/>
        <v>5.7367079417596996</v>
      </c>
      <c r="L19" s="15">
        <f t="shared" si="2"/>
        <v>5.5631470832286372</v>
      </c>
      <c r="M19" s="15">
        <f t="shared" si="2"/>
        <v>4.7091527504911594</v>
      </c>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20">
        <f t="shared" si="1"/>
        <v>51.680304014328293</v>
      </c>
      <c r="AZ19" s="15"/>
      <c r="BA19" s="49">
        <f>賃金!Q40*$B$3/100</f>
        <v>6.8573084220511715</v>
      </c>
      <c r="BB19" s="15">
        <f t="shared" si="5"/>
        <v>6.7360731811381029</v>
      </c>
      <c r="BC19" s="15">
        <f t="shared" si="5"/>
        <v>6.5969870543131579</v>
      </c>
      <c r="BD19" s="15">
        <f t="shared" si="5"/>
        <v>6.4322469426518873</v>
      </c>
      <c r="BE19" s="15">
        <f t="shared" si="5"/>
        <v>6.5483819357375284</v>
      </c>
      <c r="BF19" s="15">
        <f t="shared" si="5"/>
        <v>6.2918651336092113</v>
      </c>
      <c r="BG19" s="15">
        <f t="shared" si="5"/>
        <v>5.9762442548618768</v>
      </c>
      <c r="BH19" s="15">
        <f t="shared" si="5"/>
        <v>5.5880839439095329</v>
      </c>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20">
        <f t="shared" si="6"/>
        <v>44.169882446221294</v>
      </c>
      <c r="CU19" s="15"/>
      <c r="CV19" s="49">
        <f>賃金!R40*$B$3/100</f>
        <v>9.2017614288281759</v>
      </c>
      <c r="CW19" s="15">
        <f t="shared" si="7"/>
        <v>8.8444534000686197</v>
      </c>
      <c r="CX19" s="15">
        <f t="shared" si="7"/>
        <v>8.3946155351528748</v>
      </c>
      <c r="CY19" s="15">
        <f t="shared" si="7"/>
        <v>7.8200908724070315</v>
      </c>
      <c r="CZ19" s="15">
        <f t="shared" si="7"/>
        <v>6.7903834533808318</v>
      </c>
      <c r="DA19" s="15">
        <f t="shared" si="7"/>
        <v>5.891038990740082</v>
      </c>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N19" s="20">
        <f t="shared" si="8"/>
        <v>37.740582251749444</v>
      </c>
      <c r="EO19" s="29">
        <f t="shared" si="3"/>
        <v>4637.7852531366561</v>
      </c>
      <c r="EQ19" s="13">
        <f t="shared" si="9"/>
        <v>-5616.3702649999996</v>
      </c>
      <c r="ER19" s="20">
        <f t="shared" si="4"/>
        <v>-978.58501186334342</v>
      </c>
      <c r="ES19" s="13">
        <f t="shared" si="0"/>
        <v>-264.62492970976348</v>
      </c>
    </row>
    <row r="20" spans="1:149">
      <c r="A20" s="18">
        <v>2032</v>
      </c>
      <c r="C20" s="16">
        <v>29</v>
      </c>
      <c r="D20" s="49">
        <f>賃金!P41*$B$3/100</f>
        <v>6.1899714601536946</v>
      </c>
      <c r="E20" s="15">
        <f t="shared" si="2"/>
        <v>6.0773928616892192</v>
      </c>
      <c r="F20" s="15">
        <f t="shared" si="2"/>
        <v>5.9653749031829086</v>
      </c>
      <c r="G20" s="15">
        <f t="shared" si="2"/>
        <v>5.8526670596370316</v>
      </c>
      <c r="H20" s="15">
        <f t="shared" si="2"/>
        <v>5.7377653167537561</v>
      </c>
      <c r="I20" s="15">
        <f t="shared" si="2"/>
        <v>6.1788346961267928</v>
      </c>
      <c r="J20" s="15">
        <f t="shared" si="2"/>
        <v>6.0415395898327766</v>
      </c>
      <c r="K20" s="15">
        <f t="shared" si="2"/>
        <v>5.895114673315538</v>
      </c>
      <c r="L20" s="15">
        <f t="shared" si="2"/>
        <v>5.7367079417596996</v>
      </c>
      <c r="M20" s="15">
        <f t="shared" si="2"/>
        <v>5.5631470832286372</v>
      </c>
      <c r="N20" s="15">
        <f t="shared" si="2"/>
        <v>4.7091527504911594</v>
      </c>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20">
        <f t="shared" si="1"/>
        <v>57.757696876017512</v>
      </c>
      <c r="AZ20" s="15"/>
      <c r="BA20" s="49">
        <f>賃金!Q41*$B$3/100</f>
        <v>6.967391738831866</v>
      </c>
      <c r="BB20" s="15">
        <f t="shared" si="5"/>
        <v>6.8573084220511715</v>
      </c>
      <c r="BC20" s="15">
        <f t="shared" si="5"/>
        <v>6.7360731811381029</v>
      </c>
      <c r="BD20" s="15">
        <f t="shared" si="5"/>
        <v>6.5969870543131579</v>
      </c>
      <c r="BE20" s="15">
        <f t="shared" si="5"/>
        <v>6.4322469426518873</v>
      </c>
      <c r="BF20" s="15">
        <f t="shared" si="5"/>
        <v>6.5483819357375284</v>
      </c>
      <c r="BG20" s="15">
        <f t="shared" si="5"/>
        <v>6.2918651336092113</v>
      </c>
      <c r="BH20" s="15">
        <f t="shared" si="5"/>
        <v>5.9762442548618768</v>
      </c>
      <c r="BI20" s="15">
        <f t="shared" si="5"/>
        <v>5.5880839439095329</v>
      </c>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20">
        <f t="shared" si="6"/>
        <v>51.02719086827247</v>
      </c>
      <c r="CU20" s="15"/>
      <c r="CV20" s="49">
        <f>賃金!R41*$B$3/100</f>
        <v>9.494493161063712</v>
      </c>
      <c r="CW20" s="15">
        <f t="shared" si="7"/>
        <v>9.2017614288281759</v>
      </c>
      <c r="CX20" s="15">
        <f t="shared" si="7"/>
        <v>8.8444534000686197</v>
      </c>
      <c r="CY20" s="15">
        <f t="shared" si="7"/>
        <v>8.3946155351528748</v>
      </c>
      <c r="CZ20" s="15">
        <f t="shared" si="7"/>
        <v>7.8200908724070315</v>
      </c>
      <c r="DA20" s="15">
        <f t="shared" si="7"/>
        <v>6.7903834533808318</v>
      </c>
      <c r="DB20" s="15">
        <f t="shared" si="7"/>
        <v>5.891038990740082</v>
      </c>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N20" s="20">
        <f t="shared" si="8"/>
        <v>46.942343680577608</v>
      </c>
      <c r="EO20" s="29">
        <f t="shared" si="3"/>
        <v>5478.5330755075975</v>
      </c>
      <c r="EQ20" s="13">
        <f t="shared" si="9"/>
        <v>-5616.3702649999996</v>
      </c>
      <c r="ER20" s="20">
        <f t="shared" si="4"/>
        <v>-137.8371894924021</v>
      </c>
      <c r="ES20" s="13">
        <f t="shared" si="0"/>
        <v>-32.70407158535955</v>
      </c>
    </row>
    <row r="21" spans="1:149">
      <c r="A21" s="18">
        <v>2033</v>
      </c>
      <c r="C21" s="16">
        <v>30</v>
      </c>
      <c r="D21" s="49">
        <f>賃金!P42*$B$3/100</f>
        <v>5.9376188479454877</v>
      </c>
      <c r="E21" s="15">
        <f t="shared" si="2"/>
        <v>6.1899714601536946</v>
      </c>
      <c r="F21" s="15">
        <f t="shared" si="2"/>
        <v>6.0773928616892192</v>
      </c>
      <c r="G21" s="15">
        <f t="shared" si="2"/>
        <v>5.9653749031829086</v>
      </c>
      <c r="H21" s="15">
        <f t="shared" si="2"/>
        <v>5.8526670596370316</v>
      </c>
      <c r="I21" s="15">
        <f t="shared" si="2"/>
        <v>5.7377653167537561</v>
      </c>
      <c r="J21" s="15">
        <f t="shared" si="2"/>
        <v>6.1788346961267928</v>
      </c>
      <c r="K21" s="15">
        <f t="shared" si="2"/>
        <v>6.0415395898327766</v>
      </c>
      <c r="L21" s="15">
        <f t="shared" si="2"/>
        <v>5.895114673315538</v>
      </c>
      <c r="M21" s="15">
        <f t="shared" si="2"/>
        <v>5.7367079417596996</v>
      </c>
      <c r="N21" s="15">
        <f t="shared" si="2"/>
        <v>5.5631470832286372</v>
      </c>
      <c r="O21" s="15">
        <f t="shared" si="2"/>
        <v>4.7091527504911594</v>
      </c>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20">
        <f t="shared" si="1"/>
        <v>63.947668336171212</v>
      </c>
      <c r="AZ21" s="15"/>
      <c r="BA21" s="49">
        <f>賃金!Q42*$B$3/100</f>
        <v>6.6608380237682709</v>
      </c>
      <c r="BB21" s="15">
        <f t="shared" si="5"/>
        <v>6.967391738831866</v>
      </c>
      <c r="BC21" s="15">
        <f t="shared" si="5"/>
        <v>6.8573084220511715</v>
      </c>
      <c r="BD21" s="15">
        <f t="shared" si="5"/>
        <v>6.7360731811381029</v>
      </c>
      <c r="BE21" s="15">
        <f t="shared" si="5"/>
        <v>6.5969870543131579</v>
      </c>
      <c r="BF21" s="15">
        <f t="shared" si="5"/>
        <v>6.4322469426518873</v>
      </c>
      <c r="BG21" s="15">
        <f t="shared" si="5"/>
        <v>6.5483819357375284</v>
      </c>
      <c r="BH21" s="15">
        <f t="shared" si="5"/>
        <v>6.2918651336092113</v>
      </c>
      <c r="BI21" s="15">
        <f t="shared" si="5"/>
        <v>5.9762442548618768</v>
      </c>
      <c r="BJ21" s="15">
        <f t="shared" si="5"/>
        <v>5.5880839439095329</v>
      </c>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20">
        <f t="shared" si="6"/>
        <v>57.994582607104334</v>
      </c>
      <c r="CU21" s="15"/>
      <c r="CV21" s="49">
        <f>賃金!R42*$B$3/100</f>
        <v>9.1799866436082151</v>
      </c>
      <c r="CW21" s="15">
        <f t="shared" si="7"/>
        <v>9.494493161063712</v>
      </c>
      <c r="CX21" s="15">
        <f t="shared" si="7"/>
        <v>9.2017614288281759</v>
      </c>
      <c r="CY21" s="15">
        <f t="shared" si="7"/>
        <v>8.8444534000686197</v>
      </c>
      <c r="CZ21" s="15">
        <f t="shared" si="7"/>
        <v>8.3946155351528748</v>
      </c>
      <c r="DA21" s="15">
        <f t="shared" si="7"/>
        <v>7.8200908724070315</v>
      </c>
      <c r="DB21" s="15">
        <f t="shared" si="7"/>
        <v>6.7903834533808318</v>
      </c>
      <c r="DC21" s="15">
        <f t="shared" si="7"/>
        <v>5.891038990740082</v>
      </c>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N21" s="20">
        <f t="shared" si="8"/>
        <v>56.436836841641323</v>
      </c>
      <c r="EO21" s="29">
        <f t="shared" si="3"/>
        <v>6342.1124802279819</v>
      </c>
      <c r="EQ21" s="13">
        <f t="shared" si="9"/>
        <v>-5616.3702649999996</v>
      </c>
      <c r="ER21" s="20">
        <f t="shared" si="4"/>
        <v>725.74221522798234</v>
      </c>
      <c r="ES21" s="13">
        <f t="shared" si="0"/>
        <v>151.08488595683809</v>
      </c>
    </row>
    <row r="22" spans="1:149">
      <c r="A22" s="18">
        <v>2034</v>
      </c>
      <c r="C22" s="16">
        <v>31</v>
      </c>
      <c r="D22" s="49">
        <f>賃金!P43*$B$3/100</f>
        <v>6.0473227208277844</v>
      </c>
      <c r="E22" s="15">
        <f t="shared" si="2"/>
        <v>5.9376188479454877</v>
      </c>
      <c r="F22" s="15">
        <f t="shared" si="2"/>
        <v>6.1899714601536946</v>
      </c>
      <c r="G22" s="15">
        <f t="shared" si="2"/>
        <v>6.0773928616892192</v>
      </c>
      <c r="H22" s="15">
        <f t="shared" si="2"/>
        <v>5.9653749031829086</v>
      </c>
      <c r="I22" s="15">
        <f t="shared" si="2"/>
        <v>5.8526670596370316</v>
      </c>
      <c r="J22" s="15">
        <f t="shared" si="2"/>
        <v>5.7377653167537561</v>
      </c>
      <c r="K22" s="15">
        <f t="shared" si="2"/>
        <v>6.1788346961267928</v>
      </c>
      <c r="L22" s="15">
        <f t="shared" si="2"/>
        <v>6.0415395898327766</v>
      </c>
      <c r="M22" s="15">
        <f t="shared" si="2"/>
        <v>5.895114673315538</v>
      </c>
      <c r="N22" s="15">
        <f t="shared" si="2"/>
        <v>5.7367079417596996</v>
      </c>
      <c r="O22" s="15">
        <f t="shared" si="2"/>
        <v>5.5631470832286372</v>
      </c>
      <c r="P22" s="15">
        <f t="shared" si="2"/>
        <v>4.7091527504911594</v>
      </c>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20">
        <f t="shared" si="1"/>
        <v>69.885287184116706</v>
      </c>
      <c r="AZ22" s="15"/>
      <c r="BA22" s="49">
        <f>賃金!Q43*$B$3/100</f>
        <v>6.7585507651501562</v>
      </c>
      <c r="BB22" s="15">
        <f t="shared" si="5"/>
        <v>6.6608380237682709</v>
      </c>
      <c r="BC22" s="15">
        <f t="shared" si="5"/>
        <v>6.967391738831866</v>
      </c>
      <c r="BD22" s="15">
        <f t="shared" si="5"/>
        <v>6.8573084220511715</v>
      </c>
      <c r="BE22" s="15">
        <f t="shared" si="5"/>
        <v>6.7360731811381029</v>
      </c>
      <c r="BF22" s="15">
        <f t="shared" si="5"/>
        <v>6.5969870543131579</v>
      </c>
      <c r="BG22" s="15">
        <f t="shared" si="5"/>
        <v>6.4322469426518873</v>
      </c>
      <c r="BH22" s="15">
        <f t="shared" si="5"/>
        <v>6.5483819357375284</v>
      </c>
      <c r="BI22" s="15">
        <f t="shared" si="5"/>
        <v>6.2918651336092113</v>
      </c>
      <c r="BJ22" s="15">
        <f t="shared" si="5"/>
        <v>5.9762442548618768</v>
      </c>
      <c r="BK22" s="15">
        <f t="shared" si="5"/>
        <v>5.5880839439095329</v>
      </c>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20">
        <f t="shared" si="6"/>
        <v>64.655420630872612</v>
      </c>
      <c r="CU22" s="15"/>
      <c r="CV22" s="49">
        <f>賃金!R43*$B$3/100</f>
        <v>9.3982309225450305</v>
      </c>
      <c r="CW22" s="15">
        <f t="shared" si="7"/>
        <v>9.1799866436082151</v>
      </c>
      <c r="CX22" s="15">
        <f t="shared" si="7"/>
        <v>9.494493161063712</v>
      </c>
      <c r="CY22" s="15">
        <f t="shared" si="7"/>
        <v>9.2017614288281759</v>
      </c>
      <c r="CZ22" s="15">
        <f t="shared" si="7"/>
        <v>8.8444534000686197</v>
      </c>
      <c r="DA22" s="15">
        <f t="shared" si="7"/>
        <v>8.3946155351528748</v>
      </c>
      <c r="DB22" s="15">
        <f t="shared" si="7"/>
        <v>7.8200908724070315</v>
      </c>
      <c r="DC22" s="15">
        <f t="shared" si="7"/>
        <v>6.7903834533808318</v>
      </c>
      <c r="DD22" s="15">
        <f t="shared" si="7"/>
        <v>5.891038990740082</v>
      </c>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N22" s="20">
        <f t="shared" si="8"/>
        <v>65.61682348524954</v>
      </c>
      <c r="EO22" s="29">
        <f t="shared" si="3"/>
        <v>7174.7246975910575</v>
      </c>
      <c r="EQ22" s="13">
        <f t="shared" si="9"/>
        <v>-5616.3702649999996</v>
      </c>
      <c r="ER22" s="20">
        <f t="shared" si="4"/>
        <v>1558.354432591058</v>
      </c>
      <c r="ES22" s="13">
        <f t="shared" si="0"/>
        <v>284.64797286832118</v>
      </c>
    </row>
    <row r="23" spans="1:149">
      <c r="A23" s="18">
        <v>2035</v>
      </c>
      <c r="C23" s="16">
        <v>32</v>
      </c>
      <c r="D23" s="49">
        <f>賃金!P44*$B$3/100</f>
        <v>6.1597267875527999</v>
      </c>
      <c r="E23" s="15">
        <f t="shared" si="2"/>
        <v>6.0473227208277844</v>
      </c>
      <c r="F23" s="15">
        <f t="shared" si="2"/>
        <v>5.9376188479454877</v>
      </c>
      <c r="G23" s="15">
        <f t="shared" si="2"/>
        <v>6.1899714601536946</v>
      </c>
      <c r="H23" s="15">
        <f t="shared" si="2"/>
        <v>6.0773928616892192</v>
      </c>
      <c r="I23" s="15">
        <f t="shared" si="2"/>
        <v>5.9653749031829086</v>
      </c>
      <c r="J23" s="15">
        <f t="shared" si="2"/>
        <v>5.8526670596370316</v>
      </c>
      <c r="K23" s="15">
        <f t="shared" si="2"/>
        <v>5.7377653167537561</v>
      </c>
      <c r="L23" s="15">
        <f t="shared" si="2"/>
        <v>6.1788346961267928</v>
      </c>
      <c r="M23" s="15">
        <f t="shared" si="2"/>
        <v>6.0415395898327766</v>
      </c>
      <c r="N23" s="15">
        <f t="shared" si="2"/>
        <v>5.895114673315538</v>
      </c>
      <c r="O23" s="15">
        <f t="shared" si="2"/>
        <v>5.7367079417596996</v>
      </c>
      <c r="P23" s="15">
        <f t="shared" si="2"/>
        <v>5.5631470832286372</v>
      </c>
      <c r="Q23" s="15">
        <f t="shared" si="2"/>
        <v>4.7091527504911594</v>
      </c>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20">
        <f t="shared" si="1"/>
        <v>75.932609904944485</v>
      </c>
      <c r="AZ23" s="15"/>
      <c r="BA23" s="49">
        <f>賃金!Q44*$B$3/100</f>
        <v>6.8589841249157653</v>
      </c>
      <c r="BB23" s="15">
        <f t="shared" si="5"/>
        <v>6.7585507651501562</v>
      </c>
      <c r="BC23" s="15">
        <f t="shared" si="5"/>
        <v>6.6608380237682709</v>
      </c>
      <c r="BD23" s="15">
        <f t="shared" si="5"/>
        <v>6.967391738831866</v>
      </c>
      <c r="BE23" s="15">
        <f t="shared" si="5"/>
        <v>6.8573084220511715</v>
      </c>
      <c r="BF23" s="15">
        <f t="shared" si="5"/>
        <v>6.7360731811381029</v>
      </c>
      <c r="BG23" s="15">
        <f t="shared" si="5"/>
        <v>6.5969870543131579</v>
      </c>
      <c r="BH23" s="15">
        <f t="shared" si="5"/>
        <v>6.4322469426518873</v>
      </c>
      <c r="BI23" s="15">
        <f t="shared" si="5"/>
        <v>6.5483819357375284</v>
      </c>
      <c r="BJ23" s="15">
        <f t="shared" si="5"/>
        <v>6.2918651336092113</v>
      </c>
      <c r="BK23" s="15">
        <f t="shared" si="5"/>
        <v>5.9762442548618768</v>
      </c>
      <c r="BL23" s="15">
        <f t="shared" si="5"/>
        <v>5.5880839439095329</v>
      </c>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20">
        <f t="shared" si="6"/>
        <v>71.413971396022774</v>
      </c>
      <c r="CU23" s="15"/>
      <c r="CV23" s="49">
        <f>賃金!R44*$B$3/100</f>
        <v>9.6129359010327544</v>
      </c>
      <c r="CW23" s="15">
        <f t="shared" si="7"/>
        <v>9.3982309225450305</v>
      </c>
      <c r="CX23" s="15">
        <f t="shared" si="7"/>
        <v>9.1799866436082151</v>
      </c>
      <c r="CY23" s="15">
        <f t="shared" si="7"/>
        <v>9.494493161063712</v>
      </c>
      <c r="CZ23" s="15">
        <f t="shared" si="7"/>
        <v>9.2017614288281759</v>
      </c>
      <c r="DA23" s="15">
        <f t="shared" si="7"/>
        <v>8.8444534000686197</v>
      </c>
      <c r="DB23" s="15">
        <f t="shared" si="7"/>
        <v>8.3946155351528748</v>
      </c>
      <c r="DC23" s="15">
        <f t="shared" si="7"/>
        <v>7.8200908724070315</v>
      </c>
      <c r="DD23" s="15">
        <f t="shared" si="7"/>
        <v>6.7903834533808318</v>
      </c>
      <c r="DE23" s="15">
        <f t="shared" si="7"/>
        <v>5.891038990740082</v>
      </c>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N23" s="20">
        <f t="shared" si="8"/>
        <v>75.015054407794565</v>
      </c>
      <c r="EO23" s="29">
        <f t="shared" si="3"/>
        <v>8025.5056760636571</v>
      </c>
      <c r="EQ23" s="13">
        <f t="shared" si="9"/>
        <v>-5616.3702649999996</v>
      </c>
      <c r="ER23" s="20">
        <f t="shared" si="4"/>
        <v>2409.1354110636576</v>
      </c>
      <c r="ES23" s="13">
        <f t="shared" si="0"/>
        <v>386.10576437742094</v>
      </c>
    </row>
    <row r="24" spans="1:149">
      <c r="A24" s="18">
        <v>2036</v>
      </c>
      <c r="C24" s="16">
        <v>33</v>
      </c>
      <c r="D24" s="49">
        <f>賃金!P45*$B$3/100</f>
        <v>6.2751250514701518</v>
      </c>
      <c r="E24" s="15">
        <f t="shared" si="2"/>
        <v>6.1597267875527999</v>
      </c>
      <c r="F24" s="15">
        <f t="shared" si="2"/>
        <v>6.0473227208277844</v>
      </c>
      <c r="G24" s="15">
        <f t="shared" si="2"/>
        <v>5.9376188479454877</v>
      </c>
      <c r="H24" s="15">
        <f t="shared" si="2"/>
        <v>6.1899714601536946</v>
      </c>
      <c r="I24" s="15">
        <f t="shared" si="2"/>
        <v>6.0773928616892192</v>
      </c>
      <c r="J24" s="15">
        <f t="shared" si="2"/>
        <v>5.9653749031829086</v>
      </c>
      <c r="K24" s="15">
        <f t="shared" si="2"/>
        <v>5.8526670596370316</v>
      </c>
      <c r="L24" s="15">
        <f t="shared" si="2"/>
        <v>5.7377653167537561</v>
      </c>
      <c r="M24" s="15">
        <f t="shared" si="2"/>
        <v>6.1788346961267928</v>
      </c>
      <c r="N24" s="15">
        <f t="shared" si="2"/>
        <v>6.0415395898327766</v>
      </c>
      <c r="O24" s="15">
        <f t="shared" si="2"/>
        <v>5.895114673315538</v>
      </c>
      <c r="P24" s="15">
        <f t="shared" si="2"/>
        <v>5.7367079417596996</v>
      </c>
      <c r="Q24" s="15">
        <f t="shared" si="2"/>
        <v>5.5631470832286372</v>
      </c>
      <c r="R24" s="15">
        <f t="shared" si="2"/>
        <v>4.7091527504911594</v>
      </c>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20">
        <f t="shared" si="1"/>
        <v>82.092336692497284</v>
      </c>
      <c r="AZ24" s="15"/>
      <c r="BA24" s="49">
        <f>賃金!Q45*$B$3/100</f>
        <v>6.9648231895032007</v>
      </c>
      <c r="BB24" s="15">
        <f t="shared" si="5"/>
        <v>6.8589841249157653</v>
      </c>
      <c r="BC24" s="15">
        <f t="shared" si="5"/>
        <v>6.7585507651501562</v>
      </c>
      <c r="BD24" s="15">
        <f t="shared" si="5"/>
        <v>6.6608380237682709</v>
      </c>
      <c r="BE24" s="15">
        <f t="shared" si="5"/>
        <v>6.967391738831866</v>
      </c>
      <c r="BF24" s="15">
        <f t="shared" si="5"/>
        <v>6.8573084220511715</v>
      </c>
      <c r="BG24" s="15">
        <f t="shared" si="5"/>
        <v>6.7360731811381029</v>
      </c>
      <c r="BH24" s="15">
        <f t="shared" si="5"/>
        <v>6.5969870543131579</v>
      </c>
      <c r="BI24" s="15">
        <f t="shared" si="5"/>
        <v>6.4322469426518873</v>
      </c>
      <c r="BJ24" s="15">
        <f t="shared" si="5"/>
        <v>6.5483819357375284</v>
      </c>
      <c r="BK24" s="15">
        <f t="shared" si="5"/>
        <v>6.2918651336092113</v>
      </c>
      <c r="BL24" s="15">
        <f t="shared" si="5"/>
        <v>5.9762442548618768</v>
      </c>
      <c r="BM24" s="15">
        <f t="shared" si="5"/>
        <v>5.5880839439095329</v>
      </c>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20">
        <f t="shared" si="6"/>
        <v>78.272955520938538</v>
      </c>
      <c r="CU24" s="15"/>
      <c r="CV24" s="49">
        <f>賃金!R45*$B$3/100</f>
        <v>9.836645604983838</v>
      </c>
      <c r="CW24" s="15">
        <f t="shared" si="7"/>
        <v>9.6129359010327544</v>
      </c>
      <c r="CX24" s="15">
        <f t="shared" si="7"/>
        <v>9.3982309225450305</v>
      </c>
      <c r="CY24" s="15">
        <f t="shared" si="7"/>
        <v>9.1799866436082151</v>
      </c>
      <c r="CZ24" s="15">
        <f t="shared" si="7"/>
        <v>9.494493161063712</v>
      </c>
      <c r="DA24" s="15">
        <f t="shared" si="7"/>
        <v>9.2017614288281759</v>
      </c>
      <c r="DB24" s="15">
        <f t="shared" si="7"/>
        <v>8.8444534000686197</v>
      </c>
      <c r="DC24" s="15">
        <f t="shared" si="7"/>
        <v>8.3946155351528748</v>
      </c>
      <c r="DD24" s="15">
        <f t="shared" si="7"/>
        <v>7.8200908724070315</v>
      </c>
      <c r="DE24" s="15">
        <f t="shared" si="7"/>
        <v>6.7903834533808318</v>
      </c>
      <c r="DF24" s="15">
        <f t="shared" si="7"/>
        <v>5.891038990740082</v>
      </c>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N24" s="20">
        <f t="shared" si="8"/>
        <v>84.627990308827336</v>
      </c>
      <c r="EO24" s="29">
        <f t="shared" si="3"/>
        <v>8894.3687218336017</v>
      </c>
      <c r="EQ24" s="13">
        <f t="shared" si="9"/>
        <v>-5616.3702649999996</v>
      </c>
      <c r="ER24" s="20">
        <f t="shared" si="4"/>
        <v>3277.9984568336022</v>
      </c>
      <c r="ES24" s="13">
        <f t="shared" si="0"/>
        <v>460.95341693477127</v>
      </c>
    </row>
    <row r="25" spans="1:149">
      <c r="A25" s="18">
        <v>2037</v>
      </c>
      <c r="C25" s="16">
        <v>34</v>
      </c>
      <c r="D25" s="49">
        <f>賃金!P46*$B$3/100</f>
        <v>6.3936083578356362</v>
      </c>
      <c r="E25" s="15">
        <f t="shared" si="2"/>
        <v>6.2751250514701518</v>
      </c>
      <c r="F25" s="15">
        <f t="shared" si="2"/>
        <v>6.1597267875527999</v>
      </c>
      <c r="G25" s="15">
        <f t="shared" si="2"/>
        <v>6.0473227208277844</v>
      </c>
      <c r="H25" s="15">
        <f t="shared" si="2"/>
        <v>5.9376188479454877</v>
      </c>
      <c r="I25" s="15">
        <f t="shared" si="2"/>
        <v>6.1899714601536946</v>
      </c>
      <c r="J25" s="15">
        <f t="shared" si="2"/>
        <v>6.0773928616892192</v>
      </c>
      <c r="K25" s="15">
        <f t="shared" si="2"/>
        <v>5.9653749031829086</v>
      </c>
      <c r="L25" s="15">
        <f t="shared" si="2"/>
        <v>5.8526670596370316</v>
      </c>
      <c r="M25" s="15">
        <f t="shared" si="2"/>
        <v>5.7377653167537561</v>
      </c>
      <c r="N25" s="15">
        <f t="shared" si="2"/>
        <v>6.1788346961267928</v>
      </c>
      <c r="O25" s="15">
        <f t="shared" si="2"/>
        <v>6.0415395898327766</v>
      </c>
      <c r="P25" s="15">
        <f t="shared" si="2"/>
        <v>5.895114673315538</v>
      </c>
      <c r="Q25" s="15">
        <f t="shared" si="2"/>
        <v>5.7367079417596996</v>
      </c>
      <c r="R25" s="15">
        <f t="shared" si="2"/>
        <v>5.5631470832286372</v>
      </c>
      <c r="S25" s="15">
        <f t="shared" si="2"/>
        <v>4.7091527504911594</v>
      </c>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20">
        <f t="shared" si="1"/>
        <v>88.367461743967439</v>
      </c>
      <c r="AZ25" s="15"/>
      <c r="BA25" s="49">
        <f>賃金!Q46*$B$3/100</f>
        <v>7.077980780270809</v>
      </c>
      <c r="BB25" s="15">
        <f t="shared" si="5"/>
        <v>6.9648231895032007</v>
      </c>
      <c r="BC25" s="15">
        <f t="shared" si="5"/>
        <v>6.8589841249157653</v>
      </c>
      <c r="BD25" s="15">
        <f t="shared" si="5"/>
        <v>6.7585507651501562</v>
      </c>
      <c r="BE25" s="15">
        <f t="shared" si="5"/>
        <v>6.6608380237682709</v>
      </c>
      <c r="BF25" s="15">
        <f t="shared" si="5"/>
        <v>6.967391738831866</v>
      </c>
      <c r="BG25" s="15">
        <f t="shared" si="5"/>
        <v>6.8573084220511715</v>
      </c>
      <c r="BH25" s="15">
        <f t="shared" si="5"/>
        <v>6.7360731811381029</v>
      </c>
      <c r="BI25" s="15">
        <f t="shared" si="5"/>
        <v>6.5969870543131579</v>
      </c>
      <c r="BJ25" s="15">
        <f t="shared" si="5"/>
        <v>6.4322469426518873</v>
      </c>
      <c r="BK25" s="15">
        <f t="shared" si="5"/>
        <v>6.5483819357375284</v>
      </c>
      <c r="BL25" s="15">
        <f t="shared" si="5"/>
        <v>6.2918651336092113</v>
      </c>
      <c r="BM25" s="15">
        <f t="shared" si="5"/>
        <v>5.9762442548618768</v>
      </c>
      <c r="BN25" s="15">
        <f t="shared" si="5"/>
        <v>5.5880839439095329</v>
      </c>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20">
        <f t="shared" si="6"/>
        <v>85.237778710441731</v>
      </c>
      <c r="CU25" s="15"/>
      <c r="CV25" s="49">
        <f>賃金!R46*$B$3/100</f>
        <v>10.0789709094561</v>
      </c>
      <c r="CW25" s="15">
        <f t="shared" si="7"/>
        <v>9.836645604983838</v>
      </c>
      <c r="CX25" s="15">
        <f t="shared" si="7"/>
        <v>9.6129359010327544</v>
      </c>
      <c r="CY25" s="15">
        <f t="shared" si="7"/>
        <v>9.3982309225450305</v>
      </c>
      <c r="CZ25" s="15">
        <f t="shared" si="7"/>
        <v>9.1799866436082151</v>
      </c>
      <c r="DA25" s="15">
        <f t="shared" si="7"/>
        <v>9.494493161063712</v>
      </c>
      <c r="DB25" s="15">
        <f t="shared" si="7"/>
        <v>9.2017614288281759</v>
      </c>
      <c r="DC25" s="15">
        <f t="shared" si="7"/>
        <v>8.8444534000686197</v>
      </c>
      <c r="DD25" s="15">
        <f t="shared" si="7"/>
        <v>8.3946155351528748</v>
      </c>
      <c r="DE25" s="15">
        <f t="shared" si="7"/>
        <v>7.8200908724070315</v>
      </c>
      <c r="DF25" s="15">
        <f t="shared" si="7"/>
        <v>6.7903834533808318</v>
      </c>
      <c r="DG25" s="15">
        <f t="shared" si="7"/>
        <v>5.891038990740082</v>
      </c>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N25" s="20">
        <f t="shared" si="8"/>
        <v>94.464635913811179</v>
      </c>
      <c r="EO25" s="29">
        <f t="shared" si="3"/>
        <v>9782.0078206944472</v>
      </c>
      <c r="EQ25" s="13">
        <f t="shared" si="9"/>
        <v>-5616.3702649999996</v>
      </c>
      <c r="ER25" s="20">
        <f t="shared" si="4"/>
        <v>4165.6375556944477</v>
      </c>
      <c r="ES25" s="13">
        <f t="shared" si="0"/>
        <v>513.96434691460956</v>
      </c>
    </row>
    <row r="26" spans="1:149">
      <c r="A26" s="18">
        <v>2038</v>
      </c>
      <c r="C26" s="16">
        <v>35</v>
      </c>
      <c r="D26" s="49">
        <f>賃金!P47*$B$3/100</f>
        <v>6.5178203673796409</v>
      </c>
      <c r="E26" s="15">
        <f t="shared" si="2"/>
        <v>6.3936083578356362</v>
      </c>
      <c r="F26" s="15">
        <f t="shared" si="2"/>
        <v>6.2751250514701518</v>
      </c>
      <c r="G26" s="15">
        <f t="shared" si="2"/>
        <v>6.1597267875527999</v>
      </c>
      <c r="H26" s="15">
        <f t="shared" si="2"/>
        <v>6.0473227208277844</v>
      </c>
      <c r="I26" s="15">
        <f t="shared" si="2"/>
        <v>5.9376188479454877</v>
      </c>
      <c r="J26" s="15">
        <f t="shared" si="2"/>
        <v>6.1899714601536946</v>
      </c>
      <c r="K26" s="15">
        <f t="shared" si="2"/>
        <v>6.0773928616892192</v>
      </c>
      <c r="L26" s="15">
        <f t="shared" si="2"/>
        <v>5.9653749031829086</v>
      </c>
      <c r="M26" s="15">
        <f t="shared" si="2"/>
        <v>5.8526670596370316</v>
      </c>
      <c r="N26" s="15">
        <f t="shared" si="2"/>
        <v>5.7377653167537561</v>
      </c>
      <c r="O26" s="15">
        <f t="shared" si="2"/>
        <v>6.1788346961267928</v>
      </c>
      <c r="P26" s="15">
        <f t="shared" si="2"/>
        <v>6.0415395898327766</v>
      </c>
      <c r="Q26" s="15">
        <f t="shared" si="2"/>
        <v>5.895114673315538</v>
      </c>
      <c r="R26" s="15">
        <f t="shared" si="2"/>
        <v>5.7367079417596996</v>
      </c>
      <c r="S26" s="15">
        <f t="shared" si="2"/>
        <v>5.5631470832286372</v>
      </c>
      <c r="T26" s="15">
        <f t="shared" si="2"/>
        <v>4.7091527504911594</v>
      </c>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20">
        <f t="shared" si="1"/>
        <v>94.761070101803071</v>
      </c>
      <c r="AZ26" s="15"/>
      <c r="BA26" s="49">
        <f>賃金!Q47*$B$3/100</f>
        <v>7.0442582543504537</v>
      </c>
      <c r="BB26" s="15">
        <f t="shared" si="5"/>
        <v>7.077980780270809</v>
      </c>
      <c r="BC26" s="15">
        <f t="shared" si="5"/>
        <v>6.9648231895032007</v>
      </c>
      <c r="BD26" s="15">
        <f t="shared" si="5"/>
        <v>6.8589841249157653</v>
      </c>
      <c r="BE26" s="15">
        <f t="shared" si="5"/>
        <v>6.7585507651501562</v>
      </c>
      <c r="BF26" s="15">
        <f t="shared" si="5"/>
        <v>6.6608380237682709</v>
      </c>
      <c r="BG26" s="15">
        <f t="shared" si="5"/>
        <v>6.967391738831866</v>
      </c>
      <c r="BH26" s="15">
        <f t="shared" si="5"/>
        <v>6.8573084220511715</v>
      </c>
      <c r="BI26" s="15">
        <f t="shared" si="5"/>
        <v>6.7360731811381029</v>
      </c>
      <c r="BJ26" s="15">
        <f t="shared" si="5"/>
        <v>6.5969870543131579</v>
      </c>
      <c r="BK26" s="15">
        <f t="shared" si="5"/>
        <v>6.4322469426518873</v>
      </c>
      <c r="BL26" s="15">
        <f t="shared" si="5"/>
        <v>6.5483819357375284</v>
      </c>
      <c r="BM26" s="15">
        <f t="shared" si="5"/>
        <v>6.2918651336092113</v>
      </c>
      <c r="BN26" s="15">
        <f t="shared" si="5"/>
        <v>5.9762442548618768</v>
      </c>
      <c r="BO26" s="15">
        <f t="shared" si="5"/>
        <v>5.5880839439095329</v>
      </c>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20">
        <f t="shared" si="6"/>
        <v>92.315759490712537</v>
      </c>
      <c r="CU26" s="15"/>
      <c r="CV26" s="49">
        <f>賃金!R47*$B$3/100</f>
        <v>10.010795528001115</v>
      </c>
      <c r="CW26" s="15">
        <f t="shared" si="7"/>
        <v>10.0789709094561</v>
      </c>
      <c r="CX26" s="15">
        <f t="shared" si="7"/>
        <v>9.836645604983838</v>
      </c>
      <c r="CY26" s="15">
        <f t="shared" si="7"/>
        <v>9.6129359010327544</v>
      </c>
      <c r="CZ26" s="15">
        <f t="shared" si="7"/>
        <v>9.3982309225450305</v>
      </c>
      <c r="DA26" s="15">
        <f t="shared" si="7"/>
        <v>9.1799866436082151</v>
      </c>
      <c r="DB26" s="15">
        <f t="shared" si="7"/>
        <v>9.494493161063712</v>
      </c>
      <c r="DC26" s="15">
        <f t="shared" si="7"/>
        <v>9.2017614288281759</v>
      </c>
      <c r="DD26" s="15">
        <f t="shared" si="7"/>
        <v>8.8444534000686197</v>
      </c>
      <c r="DE26" s="15">
        <f t="shared" si="7"/>
        <v>8.3946155351528748</v>
      </c>
      <c r="DF26" s="15">
        <f t="shared" si="7"/>
        <v>7.8200908724070315</v>
      </c>
      <c r="DG26" s="15">
        <f t="shared" si="7"/>
        <v>6.7903834533808318</v>
      </c>
      <c r="DH26" s="15">
        <f t="shared" si="7"/>
        <v>5.891038990740082</v>
      </c>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N26" s="20">
        <f t="shared" si="8"/>
        <v>104.54360682326728</v>
      </c>
      <c r="EO26" s="29">
        <f t="shared" si="3"/>
        <v>10689.708770017414</v>
      </c>
      <c r="EQ26" s="13">
        <f t="shared" si="9"/>
        <v>-5616.3702649999996</v>
      </c>
      <c r="ER26" s="20">
        <f t="shared" si="4"/>
        <v>5073.3385050174147</v>
      </c>
      <c r="ES26" s="13">
        <f t="shared" si="0"/>
        <v>549.22281969318522</v>
      </c>
    </row>
    <row r="27" spans="1:149">
      <c r="A27" s="18">
        <v>2039</v>
      </c>
      <c r="C27" s="13">
        <v>36</v>
      </c>
      <c r="D27" s="49">
        <f>賃金!P48*$B$3/100</f>
        <v>6.6420216375684058</v>
      </c>
      <c r="E27" s="15">
        <f t="shared" si="2"/>
        <v>6.5178203673796409</v>
      </c>
      <c r="F27" s="15">
        <f t="shared" si="2"/>
        <v>6.3936083578356362</v>
      </c>
      <c r="G27" s="15">
        <f t="shared" si="2"/>
        <v>6.2751250514701518</v>
      </c>
      <c r="H27" s="15">
        <f t="shared" si="2"/>
        <v>6.1597267875527999</v>
      </c>
      <c r="I27" s="15">
        <f t="shared" si="2"/>
        <v>6.0473227208277844</v>
      </c>
      <c r="J27" s="15">
        <f t="shared" si="2"/>
        <v>5.9376188479454877</v>
      </c>
      <c r="K27" s="15">
        <f t="shared" si="2"/>
        <v>6.1899714601536946</v>
      </c>
      <c r="L27" s="15">
        <f t="shared" si="2"/>
        <v>6.0773928616892192</v>
      </c>
      <c r="M27" s="15">
        <f t="shared" si="2"/>
        <v>5.9653749031829086</v>
      </c>
      <c r="N27" s="15">
        <f t="shared" si="2"/>
        <v>5.8526670596370316</v>
      </c>
      <c r="O27" s="15">
        <f t="shared" si="2"/>
        <v>5.7377653167537561</v>
      </c>
      <c r="P27" s="15">
        <f t="shared" si="2"/>
        <v>6.1788346961267928</v>
      </c>
      <c r="Q27" s="15">
        <f t="shared" si="2"/>
        <v>6.0415395898327766</v>
      </c>
      <c r="R27" s="15">
        <f t="shared" si="2"/>
        <v>5.895114673315538</v>
      </c>
      <c r="S27" s="15">
        <f t="shared" si="2"/>
        <v>5.7367079417596996</v>
      </c>
      <c r="T27" s="15">
        <f t="shared" si="2"/>
        <v>5.5631470832286372</v>
      </c>
      <c r="U27" s="15">
        <f t="shared" ref="U27:AJ50" si="10">T26</f>
        <v>4.7091527504911594</v>
      </c>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20">
        <f t="shared" si="1"/>
        <v>101.27889046918271</v>
      </c>
      <c r="AZ27" s="15"/>
      <c r="BA27" s="49">
        <f>賃金!Q48*$B$3/100</f>
        <v>7.1721487834273008</v>
      </c>
      <c r="BB27" s="15">
        <f t="shared" si="5"/>
        <v>7.0442582543504537</v>
      </c>
      <c r="BC27" s="15">
        <f t="shared" si="5"/>
        <v>7.077980780270809</v>
      </c>
      <c r="BD27" s="15">
        <f t="shared" si="5"/>
        <v>6.9648231895032007</v>
      </c>
      <c r="BE27" s="15">
        <f t="shared" si="5"/>
        <v>6.8589841249157653</v>
      </c>
      <c r="BF27" s="15">
        <f t="shared" si="5"/>
        <v>6.7585507651501562</v>
      </c>
      <c r="BG27" s="15">
        <f t="shared" si="5"/>
        <v>6.6608380237682709</v>
      </c>
      <c r="BH27" s="15">
        <f t="shared" si="5"/>
        <v>6.967391738831866</v>
      </c>
      <c r="BI27" s="15">
        <f t="shared" si="5"/>
        <v>6.8573084220511715</v>
      </c>
      <c r="BJ27" s="15">
        <f t="shared" si="5"/>
        <v>6.7360731811381029</v>
      </c>
      <c r="BK27" s="15">
        <f t="shared" si="5"/>
        <v>6.5969870543131579</v>
      </c>
      <c r="BL27" s="15">
        <f t="shared" si="5"/>
        <v>6.4322469426518873</v>
      </c>
      <c r="BM27" s="15">
        <f t="shared" si="5"/>
        <v>6.5483819357375284</v>
      </c>
      <c r="BN27" s="15">
        <f t="shared" si="5"/>
        <v>6.2918651336092113</v>
      </c>
      <c r="BO27" s="15">
        <f t="shared" si="5"/>
        <v>5.9762442548618768</v>
      </c>
      <c r="BP27" s="15">
        <f t="shared" si="5"/>
        <v>5.5880839439095329</v>
      </c>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20">
        <f t="shared" si="6"/>
        <v>99.36001774506299</v>
      </c>
      <c r="CU27" s="15"/>
      <c r="CV27" s="49">
        <f>賃金!R48*$B$3/100</f>
        <v>10.298811092286055</v>
      </c>
      <c r="CW27" s="15">
        <f t="shared" si="7"/>
        <v>10.010795528001115</v>
      </c>
      <c r="CX27" s="15">
        <f t="shared" si="7"/>
        <v>10.0789709094561</v>
      </c>
      <c r="CY27" s="15">
        <f t="shared" si="7"/>
        <v>9.836645604983838</v>
      </c>
      <c r="CZ27" s="15">
        <f t="shared" si="7"/>
        <v>9.6129359010327544</v>
      </c>
      <c r="DA27" s="15">
        <f t="shared" si="7"/>
        <v>9.3982309225450305</v>
      </c>
      <c r="DB27" s="15">
        <f t="shared" si="7"/>
        <v>9.1799866436082151</v>
      </c>
      <c r="DC27" s="15">
        <f t="shared" si="7"/>
        <v>9.494493161063712</v>
      </c>
      <c r="DD27" s="15">
        <f t="shared" si="7"/>
        <v>9.2017614288281759</v>
      </c>
      <c r="DE27" s="15">
        <f t="shared" si="7"/>
        <v>8.8444534000686197</v>
      </c>
      <c r="DF27" s="15">
        <f t="shared" si="7"/>
        <v>8.3946155351528748</v>
      </c>
      <c r="DG27" s="15">
        <f t="shared" si="7"/>
        <v>7.8200908724070315</v>
      </c>
      <c r="DH27" s="15">
        <f t="shared" si="7"/>
        <v>6.7903834533808318</v>
      </c>
      <c r="DI27" s="15">
        <f t="shared" si="7"/>
        <v>5.891038990740082</v>
      </c>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N27" s="20">
        <f t="shared" si="8"/>
        <v>114.55440235126839</v>
      </c>
      <c r="EO27" s="29">
        <f t="shared" si="3"/>
        <v>11598.246156055044</v>
      </c>
      <c r="EQ27" s="13">
        <f t="shared" si="9"/>
        <v>-5616.3702649999996</v>
      </c>
      <c r="ER27" s="20">
        <f t="shared" si="4"/>
        <v>5981.8758910550441</v>
      </c>
      <c r="ES27" s="13">
        <f t="shared" si="0"/>
        <v>568.1923090530629</v>
      </c>
    </row>
    <row r="28" spans="1:149">
      <c r="A28" s="18">
        <v>2040</v>
      </c>
      <c r="C28" s="13">
        <v>37</v>
      </c>
      <c r="D28" s="49">
        <f>賃金!P49*$B$3/100</f>
        <v>6.7684336584536968</v>
      </c>
      <c r="E28" s="15">
        <f t="shared" si="2"/>
        <v>6.6420216375684058</v>
      </c>
      <c r="F28" s="15">
        <f t="shared" si="2"/>
        <v>6.5178203673796409</v>
      </c>
      <c r="G28" s="15">
        <f t="shared" si="2"/>
        <v>6.3936083578356362</v>
      </c>
      <c r="H28" s="15">
        <f t="shared" si="2"/>
        <v>6.2751250514701518</v>
      </c>
      <c r="I28" s="15">
        <f t="shared" si="2"/>
        <v>6.1597267875527999</v>
      </c>
      <c r="J28" s="15">
        <f t="shared" si="2"/>
        <v>6.0473227208277844</v>
      </c>
      <c r="K28" s="15">
        <f t="shared" si="2"/>
        <v>5.9376188479454877</v>
      </c>
      <c r="L28" s="15">
        <f t="shared" si="2"/>
        <v>6.1899714601536946</v>
      </c>
      <c r="M28" s="15">
        <f t="shared" si="2"/>
        <v>6.0773928616892192</v>
      </c>
      <c r="N28" s="15">
        <f t="shared" si="2"/>
        <v>5.9653749031829086</v>
      </c>
      <c r="O28" s="15">
        <f t="shared" si="2"/>
        <v>5.8526670596370316</v>
      </c>
      <c r="P28" s="15">
        <f t="shared" si="2"/>
        <v>5.7377653167537561</v>
      </c>
      <c r="Q28" s="15">
        <f t="shared" si="2"/>
        <v>6.1788346961267928</v>
      </c>
      <c r="R28" s="15">
        <f t="shared" si="2"/>
        <v>6.0415395898327766</v>
      </c>
      <c r="S28" s="15">
        <f t="shared" si="2"/>
        <v>5.895114673315538</v>
      </c>
      <c r="T28" s="15">
        <f t="shared" si="2"/>
        <v>5.7367079417596996</v>
      </c>
      <c r="U28" s="15">
        <f t="shared" si="10"/>
        <v>5.5631470832286372</v>
      </c>
      <c r="V28" s="15">
        <f t="shared" si="10"/>
        <v>4.7091527504911594</v>
      </c>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20">
        <f t="shared" si="1"/>
        <v>107.92091210675112</v>
      </c>
      <c r="AZ28" s="15"/>
      <c r="BA28" s="49">
        <f>賃金!Q49*$B$3/100</f>
        <v>7.3088047157221512</v>
      </c>
      <c r="BB28" s="15">
        <f t="shared" si="5"/>
        <v>7.1721487834273008</v>
      </c>
      <c r="BC28" s="15">
        <f t="shared" si="5"/>
        <v>7.0442582543504537</v>
      </c>
      <c r="BD28" s="15">
        <f t="shared" si="5"/>
        <v>7.077980780270809</v>
      </c>
      <c r="BE28" s="15">
        <f t="shared" si="5"/>
        <v>6.9648231895032007</v>
      </c>
      <c r="BF28" s="15">
        <f t="shared" si="5"/>
        <v>6.8589841249157653</v>
      </c>
      <c r="BG28" s="15">
        <f t="shared" si="5"/>
        <v>6.7585507651501562</v>
      </c>
      <c r="BH28" s="15">
        <f t="shared" si="5"/>
        <v>6.6608380237682709</v>
      </c>
      <c r="BI28" s="15">
        <f t="shared" si="5"/>
        <v>6.967391738831866</v>
      </c>
      <c r="BJ28" s="15">
        <f t="shared" si="5"/>
        <v>6.8573084220511715</v>
      </c>
      <c r="BK28" s="15">
        <f t="shared" si="5"/>
        <v>6.7360731811381029</v>
      </c>
      <c r="BL28" s="15">
        <f t="shared" si="5"/>
        <v>6.5969870543131579</v>
      </c>
      <c r="BM28" s="15">
        <f t="shared" si="5"/>
        <v>6.4322469426518873</v>
      </c>
      <c r="BN28" s="15">
        <f t="shared" si="5"/>
        <v>6.5483819357375284</v>
      </c>
      <c r="BO28" s="15">
        <f t="shared" si="5"/>
        <v>6.2918651336092113</v>
      </c>
      <c r="BP28" s="15">
        <f t="shared" si="5"/>
        <v>5.9762442548618768</v>
      </c>
      <c r="BQ28" s="15">
        <f t="shared" si="5"/>
        <v>5.5880839439095329</v>
      </c>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20">
        <f t="shared" si="6"/>
        <v>106.53216652849028</v>
      </c>
      <c r="CU28" s="15"/>
      <c r="CV28" s="49">
        <f>賃金!R49*$B$3/100</f>
        <v>10.617691829735302</v>
      </c>
      <c r="CW28" s="15">
        <f t="shared" si="7"/>
        <v>10.298811092286055</v>
      </c>
      <c r="CX28" s="15">
        <f t="shared" si="7"/>
        <v>10.010795528001115</v>
      </c>
      <c r="CY28" s="15">
        <f t="shared" si="7"/>
        <v>10.0789709094561</v>
      </c>
      <c r="CZ28" s="15">
        <f t="shared" si="7"/>
        <v>9.836645604983838</v>
      </c>
      <c r="DA28" s="15">
        <f t="shared" si="7"/>
        <v>9.6129359010327544</v>
      </c>
      <c r="DB28" s="15">
        <f t="shared" si="7"/>
        <v>9.3982309225450305</v>
      </c>
      <c r="DC28" s="15">
        <f t="shared" si="7"/>
        <v>9.1799866436082151</v>
      </c>
      <c r="DD28" s="15">
        <f t="shared" si="7"/>
        <v>9.494493161063712</v>
      </c>
      <c r="DE28" s="15">
        <f t="shared" si="7"/>
        <v>9.2017614288281759</v>
      </c>
      <c r="DF28" s="15">
        <f t="shared" si="7"/>
        <v>8.8444534000686197</v>
      </c>
      <c r="DG28" s="15">
        <f t="shared" si="7"/>
        <v>8.3946155351528748</v>
      </c>
      <c r="DH28" s="15">
        <f t="shared" si="7"/>
        <v>7.8200908724070315</v>
      </c>
      <c r="DI28" s="15">
        <f t="shared" si="7"/>
        <v>6.7903834533808318</v>
      </c>
      <c r="DJ28" s="15">
        <f t="shared" si="7"/>
        <v>5.891038990740082</v>
      </c>
      <c r="DK28" s="15"/>
      <c r="DL28" s="15"/>
      <c r="DM28" s="15"/>
      <c r="DN28" s="15"/>
      <c r="DO28" s="15"/>
      <c r="DP28" s="15"/>
      <c r="DQ28" s="15"/>
      <c r="DR28" s="15"/>
      <c r="DS28" s="15"/>
      <c r="DT28" s="15"/>
      <c r="DU28" s="15"/>
      <c r="DV28" s="15"/>
      <c r="DW28" s="15"/>
      <c r="DX28" s="15"/>
      <c r="DY28" s="15"/>
      <c r="DZ28" s="15"/>
      <c r="EA28" s="15"/>
      <c r="EB28" s="15"/>
      <c r="EC28" s="15"/>
      <c r="ED28" s="15"/>
      <c r="EE28" s="15"/>
      <c r="EF28" s="15"/>
      <c r="EN28" s="20">
        <f t="shared" si="8"/>
        <v>124.85321344355445</v>
      </c>
      <c r="EO28" s="29">
        <f t="shared" si="3"/>
        <v>12529.907319790445</v>
      </c>
      <c r="EQ28" s="13">
        <f t="shared" si="9"/>
        <v>-5616.3702649999996</v>
      </c>
      <c r="ER28" s="20">
        <f t="shared" si="4"/>
        <v>6913.5370547904458</v>
      </c>
      <c r="ES28" s="13">
        <f t="shared" si="0"/>
        <v>576.18436204150476</v>
      </c>
    </row>
    <row r="29" spans="1:149">
      <c r="A29" s="18">
        <v>2041</v>
      </c>
      <c r="C29" s="13">
        <v>38</v>
      </c>
      <c r="D29" s="49">
        <f>賃金!P50*$B$3/100</f>
        <v>6.8964055570862106</v>
      </c>
      <c r="E29" s="15">
        <f t="shared" si="2"/>
        <v>6.7684336584536968</v>
      </c>
      <c r="F29" s="15">
        <f t="shared" si="2"/>
        <v>6.6420216375684058</v>
      </c>
      <c r="G29" s="15">
        <f t="shared" si="2"/>
        <v>6.5178203673796409</v>
      </c>
      <c r="H29" s="15">
        <f t="shared" si="2"/>
        <v>6.3936083578356362</v>
      </c>
      <c r="I29" s="15">
        <f t="shared" si="2"/>
        <v>6.2751250514701518</v>
      </c>
      <c r="J29" s="15">
        <f t="shared" si="2"/>
        <v>6.1597267875527999</v>
      </c>
      <c r="K29" s="15">
        <f t="shared" si="2"/>
        <v>6.0473227208277844</v>
      </c>
      <c r="L29" s="15">
        <f t="shared" si="2"/>
        <v>5.9376188479454877</v>
      </c>
      <c r="M29" s="15">
        <f t="shared" si="2"/>
        <v>6.1899714601536946</v>
      </c>
      <c r="N29" s="15">
        <f t="shared" si="2"/>
        <v>6.0773928616892192</v>
      </c>
      <c r="O29" s="15">
        <f t="shared" si="2"/>
        <v>5.9653749031829086</v>
      </c>
      <c r="P29" s="15">
        <f t="shared" si="2"/>
        <v>5.8526670596370316</v>
      </c>
      <c r="Q29" s="15">
        <f t="shared" si="2"/>
        <v>5.7377653167537561</v>
      </c>
      <c r="R29" s="15">
        <f t="shared" si="2"/>
        <v>6.1788346961267928</v>
      </c>
      <c r="S29" s="15">
        <f t="shared" si="2"/>
        <v>6.0415395898327766</v>
      </c>
      <c r="T29" s="15">
        <f t="shared" si="2"/>
        <v>5.895114673315538</v>
      </c>
      <c r="U29" s="15">
        <f t="shared" si="10"/>
        <v>5.7367079417596996</v>
      </c>
      <c r="V29" s="15">
        <f t="shared" si="10"/>
        <v>5.5631470832286372</v>
      </c>
      <c r="W29" s="15">
        <f t="shared" si="10"/>
        <v>4.7091527504911594</v>
      </c>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20">
        <f t="shared" si="1"/>
        <v>114.68934576520482</v>
      </c>
      <c r="AZ29" s="15"/>
      <c r="BA29" s="49">
        <f>賃金!Q50*$B$3/100</f>
        <v>7.4535990082770436</v>
      </c>
      <c r="BB29" s="15">
        <f t="shared" si="5"/>
        <v>7.3088047157221512</v>
      </c>
      <c r="BC29" s="15">
        <f t="shared" si="5"/>
        <v>7.1721487834273008</v>
      </c>
      <c r="BD29" s="15">
        <f t="shared" si="5"/>
        <v>7.0442582543504537</v>
      </c>
      <c r="BE29" s="15">
        <f t="shared" si="5"/>
        <v>7.077980780270809</v>
      </c>
      <c r="BF29" s="15">
        <f t="shared" si="5"/>
        <v>6.9648231895032007</v>
      </c>
      <c r="BG29" s="15">
        <f t="shared" si="5"/>
        <v>6.8589841249157653</v>
      </c>
      <c r="BH29" s="15">
        <f t="shared" si="5"/>
        <v>6.7585507651501562</v>
      </c>
      <c r="BI29" s="15">
        <f t="shared" si="5"/>
        <v>6.6608380237682709</v>
      </c>
      <c r="BJ29" s="15">
        <f t="shared" si="5"/>
        <v>6.967391738831866</v>
      </c>
      <c r="BK29" s="15">
        <f t="shared" si="5"/>
        <v>6.8573084220511715</v>
      </c>
      <c r="BL29" s="15">
        <f t="shared" si="5"/>
        <v>6.7360731811381029</v>
      </c>
      <c r="BM29" s="15">
        <f t="shared" si="5"/>
        <v>6.5969870543131579</v>
      </c>
      <c r="BN29" s="15">
        <f t="shared" si="5"/>
        <v>6.4322469426518873</v>
      </c>
      <c r="BO29" s="15">
        <f t="shared" si="5"/>
        <v>6.5483819357375284</v>
      </c>
      <c r="BP29" s="15">
        <f t="shared" si="5"/>
        <v>6.2918651336092113</v>
      </c>
      <c r="BQ29" s="15">
        <f t="shared" si="5"/>
        <v>5.9762442548618768</v>
      </c>
      <c r="BR29" s="15">
        <f t="shared" ref="BN29:CC49" si="11">BQ28</f>
        <v>5.5880839439095329</v>
      </c>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20">
        <f t="shared" si="6"/>
        <v>113.84097124421245</v>
      </c>
      <c r="CU29" s="15"/>
      <c r="CV29" s="49">
        <f>賃金!R50*$B$3/100</f>
        <v>10.96737008432917</v>
      </c>
      <c r="CW29" s="15">
        <f t="shared" si="7"/>
        <v>10.617691829735302</v>
      </c>
      <c r="CX29" s="15">
        <f t="shared" si="7"/>
        <v>10.298811092286055</v>
      </c>
      <c r="CY29" s="15">
        <f t="shared" si="7"/>
        <v>10.010795528001115</v>
      </c>
      <c r="CZ29" s="15">
        <f t="shared" si="7"/>
        <v>10.0789709094561</v>
      </c>
      <c r="DA29" s="15">
        <f t="shared" si="7"/>
        <v>9.836645604983838</v>
      </c>
      <c r="DB29" s="15">
        <f t="shared" si="7"/>
        <v>9.6129359010327544</v>
      </c>
      <c r="DC29" s="15">
        <f t="shared" si="7"/>
        <v>9.3982309225450305</v>
      </c>
      <c r="DD29" s="15">
        <f t="shared" si="7"/>
        <v>9.1799866436082151</v>
      </c>
      <c r="DE29" s="15">
        <f t="shared" si="7"/>
        <v>9.494493161063712</v>
      </c>
      <c r="DF29" s="15">
        <f t="shared" si="7"/>
        <v>9.2017614288281759</v>
      </c>
      <c r="DG29" s="15">
        <f t="shared" si="7"/>
        <v>8.8444534000686197</v>
      </c>
      <c r="DH29" s="15">
        <f t="shared" si="7"/>
        <v>8.3946155351528748</v>
      </c>
      <c r="DI29" s="15">
        <f t="shared" si="7"/>
        <v>7.8200908724070315</v>
      </c>
      <c r="DJ29" s="15">
        <f t="shared" si="7"/>
        <v>6.7903834533808318</v>
      </c>
      <c r="DK29" s="15">
        <f t="shared" si="7"/>
        <v>5.891038990740082</v>
      </c>
      <c r="DL29" s="15"/>
      <c r="DM29" s="15"/>
      <c r="DN29" s="15"/>
      <c r="DO29" s="15"/>
      <c r="DP29" s="15"/>
      <c r="DQ29" s="15"/>
      <c r="DR29" s="15"/>
      <c r="DS29" s="15"/>
      <c r="DT29" s="15"/>
      <c r="DU29" s="15"/>
      <c r="DV29" s="15"/>
      <c r="DW29" s="15"/>
      <c r="DX29" s="15"/>
      <c r="DY29" s="15"/>
      <c r="DZ29" s="15"/>
      <c r="EA29" s="15"/>
      <c r="EB29" s="15"/>
      <c r="EC29" s="15"/>
      <c r="ED29" s="15"/>
      <c r="EE29" s="15"/>
      <c r="EF29" s="15"/>
      <c r="EN29" s="20">
        <f t="shared" si="8"/>
        <v>135.47090527328973</v>
      </c>
      <c r="EO29" s="29">
        <f t="shared" si="3"/>
        <v>13486.68617453618</v>
      </c>
      <c r="EQ29" s="13">
        <f t="shared" si="9"/>
        <v>-5616.3702649999996</v>
      </c>
      <c r="ER29" s="20">
        <f t="shared" si="4"/>
        <v>7870.3159095361807</v>
      </c>
      <c r="ES29" s="13">
        <f t="shared" si="0"/>
        <v>575.51487998138634</v>
      </c>
    </row>
    <row r="30" spans="1:149">
      <c r="A30" s="18">
        <v>2042</v>
      </c>
      <c r="C30" s="13">
        <v>39</v>
      </c>
      <c r="D30" s="49">
        <f>賃金!P51*$B$3/100</f>
        <v>7.0251188260600985</v>
      </c>
      <c r="E30" s="15">
        <f t="shared" si="2"/>
        <v>6.8964055570862106</v>
      </c>
      <c r="F30" s="15">
        <f t="shared" si="2"/>
        <v>6.7684336584536968</v>
      </c>
      <c r="G30" s="15">
        <f t="shared" si="2"/>
        <v>6.6420216375684058</v>
      </c>
      <c r="H30" s="15">
        <f t="shared" si="2"/>
        <v>6.5178203673796409</v>
      </c>
      <c r="I30" s="15">
        <f t="shared" si="2"/>
        <v>6.3936083578356362</v>
      </c>
      <c r="J30" s="15">
        <f t="shared" si="2"/>
        <v>6.2751250514701518</v>
      </c>
      <c r="K30" s="15">
        <f t="shared" si="2"/>
        <v>6.1597267875527999</v>
      </c>
      <c r="L30" s="15">
        <f t="shared" si="2"/>
        <v>6.0473227208277844</v>
      </c>
      <c r="M30" s="15">
        <f t="shared" si="2"/>
        <v>5.9376188479454877</v>
      </c>
      <c r="N30" s="15">
        <f t="shared" si="2"/>
        <v>6.1899714601536946</v>
      </c>
      <c r="O30" s="15">
        <f t="shared" si="2"/>
        <v>6.0773928616892192</v>
      </c>
      <c r="P30" s="15">
        <f t="shared" si="2"/>
        <v>5.9653749031829086</v>
      </c>
      <c r="Q30" s="15">
        <f t="shared" si="2"/>
        <v>5.8526670596370316</v>
      </c>
      <c r="R30" s="15">
        <f t="shared" si="2"/>
        <v>5.7377653167537561</v>
      </c>
      <c r="S30" s="15">
        <f t="shared" si="2"/>
        <v>6.1788346961267928</v>
      </c>
      <c r="T30" s="15">
        <f t="shared" si="2"/>
        <v>6.0415395898327766</v>
      </c>
      <c r="U30" s="15">
        <f t="shared" si="10"/>
        <v>5.895114673315538</v>
      </c>
      <c r="V30" s="15">
        <f t="shared" si="10"/>
        <v>5.7367079417596996</v>
      </c>
      <c r="W30" s="15">
        <f t="shared" si="10"/>
        <v>5.5631470832286372</v>
      </c>
      <c r="X30" s="15">
        <f t="shared" si="10"/>
        <v>4.7091527504911594</v>
      </c>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20">
        <f t="shared" si="1"/>
        <v>121.58575132229103</v>
      </c>
      <c r="AZ30" s="15"/>
      <c r="BA30" s="49">
        <f>賃金!Q51*$B$3/100</f>
        <v>7.6054109255385685</v>
      </c>
      <c r="BB30" s="15">
        <f t="shared" si="5"/>
        <v>7.4535990082770436</v>
      </c>
      <c r="BC30" s="15">
        <f t="shared" si="5"/>
        <v>7.3088047157221512</v>
      </c>
      <c r="BD30" s="15">
        <f t="shared" si="5"/>
        <v>7.1721487834273008</v>
      </c>
      <c r="BE30" s="15">
        <f t="shared" si="5"/>
        <v>7.0442582543504537</v>
      </c>
      <c r="BF30" s="15">
        <f t="shared" si="5"/>
        <v>7.077980780270809</v>
      </c>
      <c r="BG30" s="15">
        <f t="shared" si="5"/>
        <v>6.9648231895032007</v>
      </c>
      <c r="BH30" s="15">
        <f t="shared" si="5"/>
        <v>6.8589841249157653</v>
      </c>
      <c r="BI30" s="15">
        <f t="shared" si="5"/>
        <v>6.7585507651501562</v>
      </c>
      <c r="BJ30" s="15">
        <f t="shared" si="5"/>
        <v>6.6608380237682709</v>
      </c>
      <c r="BK30" s="15">
        <f t="shared" si="5"/>
        <v>6.967391738831866</v>
      </c>
      <c r="BL30" s="15">
        <f t="shared" si="5"/>
        <v>6.8573084220511715</v>
      </c>
      <c r="BM30" s="15">
        <f t="shared" si="5"/>
        <v>6.7360731811381029</v>
      </c>
      <c r="BN30" s="15">
        <f t="shared" si="11"/>
        <v>6.5969870543131579</v>
      </c>
      <c r="BO30" s="15">
        <f t="shared" si="11"/>
        <v>6.4322469426518873</v>
      </c>
      <c r="BP30" s="15">
        <f t="shared" si="11"/>
        <v>6.5483819357375284</v>
      </c>
      <c r="BQ30" s="15">
        <f t="shared" si="11"/>
        <v>6.2918651336092113</v>
      </c>
      <c r="BR30" s="15">
        <f t="shared" si="11"/>
        <v>5.9762442548618768</v>
      </c>
      <c r="BS30" s="15">
        <f t="shared" si="11"/>
        <v>5.5880839439095329</v>
      </c>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20">
        <f t="shared" si="6"/>
        <v>121.29457025248948</v>
      </c>
      <c r="CU30" s="15"/>
      <c r="CV30" s="49">
        <f>賃金!R51*$B$3/100</f>
        <v>11.345932885526729</v>
      </c>
      <c r="CW30" s="15">
        <f t="shared" si="7"/>
        <v>10.96737008432917</v>
      </c>
      <c r="CX30" s="15">
        <f t="shared" si="7"/>
        <v>10.617691829735302</v>
      </c>
      <c r="CY30" s="15">
        <f t="shared" si="7"/>
        <v>10.298811092286055</v>
      </c>
      <c r="CZ30" s="15">
        <f t="shared" si="7"/>
        <v>10.010795528001115</v>
      </c>
      <c r="DA30" s="15">
        <f t="shared" si="7"/>
        <v>10.0789709094561</v>
      </c>
      <c r="DB30" s="15">
        <f t="shared" si="7"/>
        <v>9.836645604983838</v>
      </c>
      <c r="DC30" s="15">
        <f t="shared" si="7"/>
        <v>9.6129359010327544</v>
      </c>
      <c r="DD30" s="15">
        <f t="shared" si="7"/>
        <v>9.3982309225450305</v>
      </c>
      <c r="DE30" s="15">
        <f t="shared" si="7"/>
        <v>9.1799866436082151</v>
      </c>
      <c r="DF30" s="15">
        <f t="shared" si="7"/>
        <v>9.494493161063712</v>
      </c>
      <c r="DG30" s="15">
        <f t="shared" si="7"/>
        <v>9.2017614288281759</v>
      </c>
      <c r="DH30" s="15">
        <f t="shared" si="7"/>
        <v>8.8444534000686197</v>
      </c>
      <c r="DI30" s="15">
        <f t="shared" si="7"/>
        <v>8.3946155351528748</v>
      </c>
      <c r="DJ30" s="15">
        <f t="shared" si="7"/>
        <v>7.8200908724070315</v>
      </c>
      <c r="DK30" s="15">
        <f t="shared" si="7"/>
        <v>6.7903834533808318</v>
      </c>
      <c r="DL30" s="15">
        <f t="shared" si="7"/>
        <v>5.891038990740082</v>
      </c>
      <c r="DM30" s="15"/>
      <c r="DN30" s="15"/>
      <c r="DO30" s="15"/>
      <c r="DP30" s="15"/>
      <c r="DQ30" s="15"/>
      <c r="DR30" s="15"/>
      <c r="DS30" s="15"/>
      <c r="DT30" s="15"/>
      <c r="DU30" s="15"/>
      <c r="DV30" s="15"/>
      <c r="DW30" s="15"/>
      <c r="DX30" s="15"/>
      <c r="DY30" s="15"/>
      <c r="DZ30" s="15"/>
      <c r="EA30" s="15"/>
      <c r="EB30" s="15"/>
      <c r="EC30" s="15"/>
      <c r="ED30" s="15"/>
      <c r="EE30" s="15"/>
      <c r="EF30" s="15"/>
      <c r="EN30" s="20">
        <f t="shared" si="8"/>
        <v>146.43827535761889</v>
      </c>
      <c r="EO30" s="29">
        <f t="shared" si="3"/>
        <v>14470.542342196077</v>
      </c>
      <c r="EQ30" s="13">
        <f t="shared" si="9"/>
        <v>-5616.3702649999996</v>
      </c>
      <c r="ER30" s="20">
        <f t="shared" si="4"/>
        <v>8854.1720771960772</v>
      </c>
      <c r="ES30" s="13">
        <f t="shared" si="0"/>
        <v>568.08793970034617</v>
      </c>
    </row>
    <row r="31" spans="1:149">
      <c r="A31" s="18">
        <v>2043</v>
      </c>
      <c r="C31" s="13">
        <v>40</v>
      </c>
      <c r="D31" s="49">
        <f>賃金!P52*$B$3/100</f>
        <v>7.2494079253503196</v>
      </c>
      <c r="E31" s="15">
        <f t="shared" si="2"/>
        <v>7.0251188260600985</v>
      </c>
      <c r="F31" s="15">
        <f t="shared" si="2"/>
        <v>6.8964055570862106</v>
      </c>
      <c r="G31" s="15">
        <f t="shared" si="2"/>
        <v>6.7684336584536968</v>
      </c>
      <c r="H31" s="15">
        <f t="shared" si="2"/>
        <v>6.6420216375684058</v>
      </c>
      <c r="I31" s="15">
        <f t="shared" si="2"/>
        <v>6.5178203673796409</v>
      </c>
      <c r="J31" s="15">
        <f t="shared" si="2"/>
        <v>6.3936083578356362</v>
      </c>
      <c r="K31" s="15">
        <f t="shared" si="2"/>
        <v>6.2751250514701518</v>
      </c>
      <c r="L31" s="15">
        <f t="shared" si="2"/>
        <v>6.1597267875527999</v>
      </c>
      <c r="M31" s="15">
        <f t="shared" si="2"/>
        <v>6.0473227208277844</v>
      </c>
      <c r="N31" s="15">
        <f t="shared" si="2"/>
        <v>5.9376188479454877</v>
      </c>
      <c r="O31" s="15">
        <f t="shared" si="2"/>
        <v>6.1899714601536946</v>
      </c>
      <c r="P31" s="15">
        <f t="shared" si="2"/>
        <v>6.0773928616892192</v>
      </c>
      <c r="Q31" s="15">
        <f t="shared" si="2"/>
        <v>5.9653749031829086</v>
      </c>
      <c r="R31" s="15">
        <f t="shared" si="2"/>
        <v>5.8526670596370316</v>
      </c>
      <c r="S31" s="15">
        <f t="shared" si="2"/>
        <v>5.7377653167537561</v>
      </c>
      <c r="T31" s="15">
        <f t="shared" si="2"/>
        <v>6.1788346961267928</v>
      </c>
      <c r="U31" s="15">
        <f t="shared" si="10"/>
        <v>6.0415395898327766</v>
      </c>
      <c r="V31" s="15">
        <f t="shared" si="10"/>
        <v>5.895114673315538</v>
      </c>
      <c r="W31" s="15">
        <f t="shared" si="10"/>
        <v>5.7367079417596996</v>
      </c>
      <c r="X31" s="15">
        <f t="shared" si="10"/>
        <v>5.5631470832286372</v>
      </c>
      <c r="Y31" s="15">
        <f t="shared" si="10"/>
        <v>4.7091527504911594</v>
      </c>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20">
        <f t="shared" si="1"/>
        <v>128.61087014835115</v>
      </c>
      <c r="AZ31" s="15"/>
      <c r="BA31" s="49">
        <f>賃金!Q52*$B$3/100</f>
        <v>7.8666498207674511</v>
      </c>
      <c r="BB31" s="15">
        <f t="shared" si="5"/>
        <v>7.6054109255385685</v>
      </c>
      <c r="BC31" s="15">
        <f t="shared" si="5"/>
        <v>7.4535990082770436</v>
      </c>
      <c r="BD31" s="15">
        <f t="shared" si="5"/>
        <v>7.3088047157221512</v>
      </c>
      <c r="BE31" s="15">
        <f t="shared" si="5"/>
        <v>7.1721487834273008</v>
      </c>
      <c r="BF31" s="15">
        <f t="shared" si="5"/>
        <v>7.0442582543504537</v>
      </c>
      <c r="BG31" s="15">
        <f t="shared" si="5"/>
        <v>7.077980780270809</v>
      </c>
      <c r="BH31" s="15">
        <f t="shared" si="5"/>
        <v>6.9648231895032007</v>
      </c>
      <c r="BI31" s="15">
        <f t="shared" si="5"/>
        <v>6.8589841249157653</v>
      </c>
      <c r="BJ31" s="15">
        <f t="shared" si="5"/>
        <v>6.7585507651501562</v>
      </c>
      <c r="BK31" s="15">
        <f t="shared" si="5"/>
        <v>6.6608380237682709</v>
      </c>
      <c r="BL31" s="15">
        <f t="shared" si="5"/>
        <v>6.967391738831866</v>
      </c>
      <c r="BM31" s="15">
        <f t="shared" si="5"/>
        <v>6.8573084220511715</v>
      </c>
      <c r="BN31" s="15">
        <f t="shared" si="11"/>
        <v>6.7360731811381029</v>
      </c>
      <c r="BO31" s="15">
        <f t="shared" si="11"/>
        <v>6.5969870543131579</v>
      </c>
      <c r="BP31" s="15">
        <f t="shared" si="11"/>
        <v>6.4322469426518873</v>
      </c>
      <c r="BQ31" s="15">
        <f t="shared" si="11"/>
        <v>6.5483819357375284</v>
      </c>
      <c r="BR31" s="15">
        <f t="shared" si="11"/>
        <v>6.2918651336092113</v>
      </c>
      <c r="BS31" s="15">
        <f t="shared" si="11"/>
        <v>5.9762442548618768</v>
      </c>
      <c r="BT31" s="15">
        <f t="shared" si="11"/>
        <v>5.5880839439095329</v>
      </c>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20">
        <f t="shared" si="6"/>
        <v>128.89998117802807</v>
      </c>
      <c r="CU31" s="15"/>
      <c r="CV31" s="49">
        <f>賃金!R52*$B$3/100</f>
        <v>11.907194663330973</v>
      </c>
      <c r="CW31" s="15">
        <f t="shared" si="7"/>
        <v>11.345932885526729</v>
      </c>
      <c r="CX31" s="15">
        <f t="shared" si="7"/>
        <v>10.96737008432917</v>
      </c>
      <c r="CY31" s="15">
        <f t="shared" si="7"/>
        <v>10.617691829735302</v>
      </c>
      <c r="CZ31" s="15">
        <f t="shared" si="7"/>
        <v>10.298811092286055</v>
      </c>
      <c r="DA31" s="15">
        <f t="shared" si="7"/>
        <v>10.010795528001115</v>
      </c>
      <c r="DB31" s="15">
        <f t="shared" si="7"/>
        <v>10.0789709094561</v>
      </c>
      <c r="DC31" s="15">
        <f t="shared" si="7"/>
        <v>9.836645604983838</v>
      </c>
      <c r="DD31" s="15">
        <f t="shared" si="7"/>
        <v>9.6129359010327544</v>
      </c>
      <c r="DE31" s="15">
        <f t="shared" si="7"/>
        <v>9.3982309225450305</v>
      </c>
      <c r="DF31" s="15">
        <f t="shared" si="7"/>
        <v>9.1799866436082151</v>
      </c>
      <c r="DG31" s="15">
        <f t="shared" si="7"/>
        <v>9.494493161063712</v>
      </c>
      <c r="DH31" s="15">
        <f t="shared" si="7"/>
        <v>9.2017614288281759</v>
      </c>
      <c r="DI31" s="15">
        <f t="shared" si="7"/>
        <v>8.8444534000686197</v>
      </c>
      <c r="DJ31" s="15">
        <f t="shared" si="7"/>
        <v>8.3946155351528748</v>
      </c>
      <c r="DK31" s="15">
        <f t="shared" si="7"/>
        <v>7.8200908724070315</v>
      </c>
      <c r="DL31" s="15">
        <f t="shared" si="7"/>
        <v>6.7903834533808318</v>
      </c>
      <c r="DM31" s="15">
        <f t="shared" ref="DI31:DX51" si="12">DL30</f>
        <v>5.891038990740082</v>
      </c>
      <c r="DN31" s="15"/>
      <c r="DO31" s="15"/>
      <c r="DP31" s="15"/>
      <c r="DQ31" s="15"/>
      <c r="DR31" s="15"/>
      <c r="DS31" s="15"/>
      <c r="DT31" s="15"/>
      <c r="DU31" s="15"/>
      <c r="DV31" s="15"/>
      <c r="DW31" s="15"/>
      <c r="DX31" s="15"/>
      <c r="DY31" s="15"/>
      <c r="DZ31" s="15"/>
      <c r="EA31" s="15"/>
      <c r="EB31" s="15"/>
      <c r="EC31" s="15"/>
      <c r="ED31" s="15"/>
      <c r="EE31" s="15"/>
      <c r="EF31" s="15"/>
      <c r="EN31" s="20">
        <f t="shared" si="8"/>
        <v>157.78420824314563</v>
      </c>
      <c r="EO31" s="29">
        <f t="shared" si="3"/>
        <v>15483.280648592538</v>
      </c>
      <c r="EQ31" s="13">
        <f t="shared" si="9"/>
        <v>-5616.3702649999996</v>
      </c>
      <c r="ER31" s="20">
        <f t="shared" si="4"/>
        <v>9866.910383592538</v>
      </c>
      <c r="ES31" s="13">
        <f t="shared" si="0"/>
        <v>555.45900865751207</v>
      </c>
    </row>
    <row r="32" spans="1:149">
      <c r="A32" s="18">
        <v>2044</v>
      </c>
      <c r="C32" s="13">
        <v>41</v>
      </c>
      <c r="D32" s="49">
        <f>賃金!P53*$B$3/100</f>
        <v>7.3782159048306548</v>
      </c>
      <c r="E32" s="15">
        <f t="shared" si="2"/>
        <v>7.2494079253503196</v>
      </c>
      <c r="F32" s="15">
        <f t="shared" si="2"/>
        <v>7.0251188260600985</v>
      </c>
      <c r="G32" s="15">
        <f t="shared" si="2"/>
        <v>6.8964055570862106</v>
      </c>
      <c r="H32" s="15">
        <f t="shared" si="2"/>
        <v>6.7684336584536968</v>
      </c>
      <c r="I32" s="15">
        <f t="shared" si="2"/>
        <v>6.6420216375684058</v>
      </c>
      <c r="J32" s="15">
        <f t="shared" si="2"/>
        <v>6.5178203673796409</v>
      </c>
      <c r="K32" s="15">
        <f t="shared" si="2"/>
        <v>6.3936083578356362</v>
      </c>
      <c r="L32" s="15">
        <f t="shared" si="2"/>
        <v>6.2751250514701518</v>
      </c>
      <c r="M32" s="15">
        <f t="shared" si="2"/>
        <v>6.1597267875527999</v>
      </c>
      <c r="N32" s="15">
        <f t="shared" si="2"/>
        <v>6.0473227208277844</v>
      </c>
      <c r="O32" s="15">
        <f t="shared" si="2"/>
        <v>5.9376188479454877</v>
      </c>
      <c r="P32" s="15">
        <f t="shared" si="2"/>
        <v>6.1899714601536946</v>
      </c>
      <c r="Q32" s="15">
        <f t="shared" si="2"/>
        <v>6.0773928616892192</v>
      </c>
      <c r="R32" s="15">
        <f t="shared" si="2"/>
        <v>5.9653749031829086</v>
      </c>
      <c r="S32" s="15">
        <f t="shared" si="2"/>
        <v>5.8526670596370316</v>
      </c>
      <c r="T32" s="15">
        <f t="shared" si="2"/>
        <v>5.7377653167537561</v>
      </c>
      <c r="U32" s="15">
        <f t="shared" si="10"/>
        <v>6.1788346961267928</v>
      </c>
      <c r="V32" s="15">
        <f t="shared" si="10"/>
        <v>6.0415395898327766</v>
      </c>
      <c r="W32" s="15">
        <f t="shared" si="10"/>
        <v>5.895114673315538</v>
      </c>
      <c r="X32" s="15">
        <f t="shared" si="10"/>
        <v>5.7367079417596996</v>
      </c>
      <c r="Y32" s="15">
        <f t="shared" si="10"/>
        <v>5.5631470832286372</v>
      </c>
      <c r="Z32" s="15">
        <f t="shared" si="10"/>
        <v>4.7091527504911594</v>
      </c>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20">
        <f t="shared" si="1"/>
        <v>135.86027807370147</v>
      </c>
      <c r="AZ32" s="15"/>
      <c r="BA32" s="49">
        <f>賃金!Q53*$B$3/100</f>
        <v>8.029575256583275</v>
      </c>
      <c r="BB32" s="15">
        <f t="shared" si="5"/>
        <v>7.8666498207674511</v>
      </c>
      <c r="BC32" s="15">
        <f t="shared" si="5"/>
        <v>7.6054109255385685</v>
      </c>
      <c r="BD32" s="15">
        <f t="shared" si="5"/>
        <v>7.4535990082770436</v>
      </c>
      <c r="BE32" s="15">
        <f t="shared" si="5"/>
        <v>7.3088047157221512</v>
      </c>
      <c r="BF32" s="15">
        <f t="shared" si="5"/>
        <v>7.1721487834273008</v>
      </c>
      <c r="BG32" s="15">
        <f t="shared" si="5"/>
        <v>7.0442582543504537</v>
      </c>
      <c r="BH32" s="15">
        <f t="shared" si="5"/>
        <v>7.077980780270809</v>
      </c>
      <c r="BI32" s="15">
        <f t="shared" si="5"/>
        <v>6.9648231895032007</v>
      </c>
      <c r="BJ32" s="15">
        <f t="shared" si="5"/>
        <v>6.8589841249157653</v>
      </c>
      <c r="BK32" s="15">
        <f t="shared" si="5"/>
        <v>6.7585507651501562</v>
      </c>
      <c r="BL32" s="15">
        <f t="shared" si="5"/>
        <v>6.6608380237682709</v>
      </c>
      <c r="BM32" s="15">
        <f t="shared" si="5"/>
        <v>6.967391738831866</v>
      </c>
      <c r="BN32" s="15">
        <f t="shared" si="11"/>
        <v>6.8573084220511715</v>
      </c>
      <c r="BO32" s="15">
        <f t="shared" si="11"/>
        <v>6.7360731811381029</v>
      </c>
      <c r="BP32" s="15">
        <f t="shared" si="11"/>
        <v>6.5969870543131579</v>
      </c>
      <c r="BQ32" s="15">
        <f t="shared" si="11"/>
        <v>6.4322469426518873</v>
      </c>
      <c r="BR32" s="15">
        <f t="shared" si="11"/>
        <v>6.5483819357375284</v>
      </c>
      <c r="BS32" s="15">
        <f t="shared" si="11"/>
        <v>6.2918651336092113</v>
      </c>
      <c r="BT32" s="15">
        <f t="shared" si="11"/>
        <v>5.9762442548618768</v>
      </c>
      <c r="BU32" s="15">
        <f t="shared" si="11"/>
        <v>5.5880839439095329</v>
      </c>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20">
        <f t="shared" si="6"/>
        <v>136.76663099879553</v>
      </c>
      <c r="CU32" s="15"/>
      <c r="CV32" s="49">
        <f>賃金!R53*$B$3/100</f>
        <v>12.337080661897291</v>
      </c>
      <c r="CW32" s="15">
        <f t="shared" si="7"/>
        <v>11.907194663330973</v>
      </c>
      <c r="CX32" s="15">
        <f t="shared" si="7"/>
        <v>11.345932885526729</v>
      </c>
      <c r="CY32" s="15">
        <f t="shared" si="7"/>
        <v>10.96737008432917</v>
      </c>
      <c r="CZ32" s="15">
        <f t="shared" si="7"/>
        <v>10.617691829735302</v>
      </c>
      <c r="DA32" s="15">
        <f t="shared" si="7"/>
        <v>10.298811092286055</v>
      </c>
      <c r="DB32" s="15">
        <f t="shared" si="7"/>
        <v>10.010795528001115</v>
      </c>
      <c r="DC32" s="15">
        <f t="shared" si="7"/>
        <v>10.0789709094561</v>
      </c>
      <c r="DD32" s="15">
        <f t="shared" si="7"/>
        <v>9.836645604983838</v>
      </c>
      <c r="DE32" s="15">
        <f t="shared" si="7"/>
        <v>9.6129359010327544</v>
      </c>
      <c r="DF32" s="15">
        <f t="shared" si="7"/>
        <v>9.3982309225450305</v>
      </c>
      <c r="DG32" s="15">
        <f t="shared" si="7"/>
        <v>9.1799866436082151</v>
      </c>
      <c r="DH32" s="15">
        <f t="shared" si="7"/>
        <v>9.494493161063712</v>
      </c>
      <c r="DI32" s="15">
        <f t="shared" si="12"/>
        <v>9.2017614288281759</v>
      </c>
      <c r="DJ32" s="15">
        <f t="shared" si="12"/>
        <v>8.8444534000686197</v>
      </c>
      <c r="DK32" s="15">
        <f t="shared" si="12"/>
        <v>8.3946155351528748</v>
      </c>
      <c r="DL32" s="15">
        <f t="shared" si="12"/>
        <v>7.8200908724070315</v>
      </c>
      <c r="DM32" s="15">
        <f t="shared" si="12"/>
        <v>6.7903834533808318</v>
      </c>
      <c r="DN32" s="15">
        <f t="shared" si="12"/>
        <v>5.891038990740082</v>
      </c>
      <c r="DO32" s="15"/>
      <c r="DP32" s="15"/>
      <c r="DQ32" s="15"/>
      <c r="DR32" s="15"/>
      <c r="DS32" s="15"/>
      <c r="DT32" s="15"/>
      <c r="DU32" s="15"/>
      <c r="DV32" s="15"/>
      <c r="DW32" s="15"/>
      <c r="DX32" s="15"/>
      <c r="DY32" s="15"/>
      <c r="DZ32" s="15"/>
      <c r="EA32" s="15"/>
      <c r="EB32" s="15"/>
      <c r="EC32" s="15"/>
      <c r="ED32" s="15"/>
      <c r="EE32" s="15"/>
      <c r="EF32" s="15"/>
      <c r="EN32" s="20">
        <f t="shared" si="8"/>
        <v>169.69140290647661</v>
      </c>
      <c r="EO32" s="29">
        <f t="shared" si="3"/>
        <v>16540.414990052312</v>
      </c>
      <c r="EQ32" s="13">
        <f t="shared" si="9"/>
        <v>-5616.3702649999996</v>
      </c>
      <c r="ER32" s="20">
        <f t="shared" si="4"/>
        <v>10924.044725052312</v>
      </c>
      <c r="ES32" s="13">
        <f t="shared" si="0"/>
        <v>539.58208273615242</v>
      </c>
    </row>
    <row r="33" spans="1:149">
      <c r="A33" s="18">
        <v>2045</v>
      </c>
      <c r="C33" s="13">
        <v>42</v>
      </c>
      <c r="D33" s="49">
        <f>賃金!P54*$B$3/100</f>
        <v>7.5043396678348326</v>
      </c>
      <c r="E33" s="15">
        <f t="shared" si="2"/>
        <v>7.3782159048306548</v>
      </c>
      <c r="F33" s="15">
        <f t="shared" si="2"/>
        <v>7.2494079253503196</v>
      </c>
      <c r="G33" s="15">
        <f t="shared" si="2"/>
        <v>7.0251188260600985</v>
      </c>
      <c r="H33" s="15">
        <f t="shared" si="2"/>
        <v>6.8964055570862106</v>
      </c>
      <c r="I33" s="15">
        <f t="shared" si="2"/>
        <v>6.7684336584536968</v>
      </c>
      <c r="J33" s="15">
        <f t="shared" si="2"/>
        <v>6.6420216375684058</v>
      </c>
      <c r="K33" s="15">
        <f t="shared" si="2"/>
        <v>6.5178203673796409</v>
      </c>
      <c r="L33" s="15">
        <f t="shared" si="2"/>
        <v>6.3936083578356362</v>
      </c>
      <c r="M33" s="15">
        <f t="shared" si="2"/>
        <v>6.2751250514701518</v>
      </c>
      <c r="N33" s="15">
        <f t="shared" si="2"/>
        <v>6.1597267875527999</v>
      </c>
      <c r="O33" s="15">
        <f t="shared" si="2"/>
        <v>6.0473227208277844</v>
      </c>
      <c r="P33" s="15">
        <f t="shared" si="2"/>
        <v>5.9376188479454877</v>
      </c>
      <c r="Q33" s="15">
        <f t="shared" si="2"/>
        <v>6.1899714601536946</v>
      </c>
      <c r="R33" s="15">
        <f t="shared" si="2"/>
        <v>6.0773928616892192</v>
      </c>
      <c r="S33" s="15">
        <f t="shared" si="2"/>
        <v>5.9653749031829086</v>
      </c>
      <c r="T33" s="15">
        <f t="shared" si="2"/>
        <v>5.8526670596370316</v>
      </c>
      <c r="U33" s="15">
        <f t="shared" si="10"/>
        <v>5.7377653167537561</v>
      </c>
      <c r="V33" s="15">
        <f t="shared" si="10"/>
        <v>6.1788346961267928</v>
      </c>
      <c r="W33" s="15">
        <f t="shared" si="10"/>
        <v>6.0415395898327766</v>
      </c>
      <c r="X33" s="15">
        <f t="shared" si="10"/>
        <v>5.895114673315538</v>
      </c>
      <c r="Y33" s="15">
        <f t="shared" si="10"/>
        <v>5.7367079417596996</v>
      </c>
      <c r="Z33" s="15">
        <f t="shared" si="10"/>
        <v>5.5631470832286372</v>
      </c>
      <c r="AA33" s="15">
        <f t="shared" si="10"/>
        <v>4.7091527504911594</v>
      </c>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20">
        <f t="shared" si="1"/>
        <v>143.23849397853212</v>
      </c>
      <c r="AZ33" s="15"/>
      <c r="BA33" s="49">
        <f>賃金!Q54*$B$3/100</f>
        <v>8.1937340648276429</v>
      </c>
      <c r="BB33" s="15">
        <f t="shared" si="5"/>
        <v>8.029575256583275</v>
      </c>
      <c r="BC33" s="15">
        <f t="shared" si="5"/>
        <v>7.8666498207674511</v>
      </c>
      <c r="BD33" s="15">
        <f t="shared" si="5"/>
        <v>7.6054109255385685</v>
      </c>
      <c r="BE33" s="15">
        <f t="shared" si="5"/>
        <v>7.4535990082770436</v>
      </c>
      <c r="BF33" s="15">
        <f t="shared" si="5"/>
        <v>7.3088047157221512</v>
      </c>
      <c r="BG33" s="15">
        <f t="shared" si="5"/>
        <v>7.1721487834273008</v>
      </c>
      <c r="BH33" s="15">
        <f t="shared" si="5"/>
        <v>7.0442582543504537</v>
      </c>
      <c r="BI33" s="15">
        <f t="shared" si="5"/>
        <v>7.077980780270809</v>
      </c>
      <c r="BJ33" s="15">
        <f t="shared" si="5"/>
        <v>6.9648231895032007</v>
      </c>
      <c r="BK33" s="15">
        <f t="shared" si="5"/>
        <v>6.8589841249157653</v>
      </c>
      <c r="BL33" s="15">
        <f t="shared" si="5"/>
        <v>6.7585507651501562</v>
      </c>
      <c r="BM33" s="15">
        <f t="shared" si="5"/>
        <v>6.6608380237682709</v>
      </c>
      <c r="BN33" s="15">
        <f t="shared" si="11"/>
        <v>6.967391738831866</v>
      </c>
      <c r="BO33" s="15">
        <f t="shared" si="11"/>
        <v>6.8573084220511715</v>
      </c>
      <c r="BP33" s="15">
        <f t="shared" si="11"/>
        <v>6.7360731811381029</v>
      </c>
      <c r="BQ33" s="15">
        <f t="shared" si="11"/>
        <v>6.5969870543131579</v>
      </c>
      <c r="BR33" s="15">
        <f t="shared" si="11"/>
        <v>6.4322469426518873</v>
      </c>
      <c r="BS33" s="15">
        <f t="shared" si="11"/>
        <v>6.5483819357375284</v>
      </c>
      <c r="BT33" s="15">
        <f t="shared" si="11"/>
        <v>6.2918651336092113</v>
      </c>
      <c r="BU33" s="15">
        <f t="shared" si="11"/>
        <v>5.9762442548618768</v>
      </c>
      <c r="BV33" s="15">
        <f t="shared" si="11"/>
        <v>5.5880839439095329</v>
      </c>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20">
        <f t="shared" si="6"/>
        <v>144.79620625537879</v>
      </c>
      <c r="CU33" s="15"/>
      <c r="CV33" s="49">
        <f>賃金!R54*$B$3/100</f>
        <v>12.781213881895367</v>
      </c>
      <c r="CW33" s="15">
        <f t="shared" si="7"/>
        <v>12.337080661897291</v>
      </c>
      <c r="CX33" s="15">
        <f t="shared" si="7"/>
        <v>11.907194663330973</v>
      </c>
      <c r="CY33" s="15">
        <f t="shared" si="7"/>
        <v>11.345932885526729</v>
      </c>
      <c r="CZ33" s="15">
        <f t="shared" si="7"/>
        <v>10.96737008432917</v>
      </c>
      <c r="DA33" s="15">
        <f t="shared" si="7"/>
        <v>10.617691829735302</v>
      </c>
      <c r="DB33" s="15">
        <f t="shared" si="7"/>
        <v>10.298811092286055</v>
      </c>
      <c r="DC33" s="15">
        <f t="shared" si="7"/>
        <v>10.010795528001115</v>
      </c>
      <c r="DD33" s="15">
        <f t="shared" si="7"/>
        <v>10.0789709094561</v>
      </c>
      <c r="DE33" s="15">
        <f t="shared" si="7"/>
        <v>9.836645604983838</v>
      </c>
      <c r="DF33" s="15">
        <f t="shared" si="7"/>
        <v>9.6129359010327544</v>
      </c>
      <c r="DG33" s="15">
        <f t="shared" si="7"/>
        <v>9.3982309225450305</v>
      </c>
      <c r="DH33" s="15">
        <f t="shared" si="7"/>
        <v>9.1799866436082151</v>
      </c>
      <c r="DI33" s="15">
        <f t="shared" si="12"/>
        <v>9.494493161063712</v>
      </c>
      <c r="DJ33" s="15">
        <f t="shared" si="12"/>
        <v>9.2017614288281759</v>
      </c>
      <c r="DK33" s="15">
        <f t="shared" si="12"/>
        <v>8.8444534000686197</v>
      </c>
      <c r="DL33" s="15">
        <f t="shared" si="12"/>
        <v>8.3946155351528748</v>
      </c>
      <c r="DM33" s="15">
        <f t="shared" si="12"/>
        <v>7.8200908724070315</v>
      </c>
      <c r="DN33" s="15">
        <f t="shared" si="12"/>
        <v>6.7903834533808318</v>
      </c>
      <c r="DO33" s="15">
        <f t="shared" si="12"/>
        <v>5.891038990740082</v>
      </c>
      <c r="DP33" s="15"/>
      <c r="DQ33" s="15"/>
      <c r="DR33" s="15"/>
      <c r="DS33" s="15"/>
      <c r="DT33" s="15"/>
      <c r="DU33" s="15"/>
      <c r="DV33" s="15"/>
      <c r="DW33" s="15"/>
      <c r="DX33" s="15"/>
      <c r="DY33" s="15"/>
      <c r="DZ33" s="15"/>
      <c r="EA33" s="15"/>
      <c r="EB33" s="15"/>
      <c r="EC33" s="15"/>
      <c r="ED33" s="15"/>
      <c r="EE33" s="15"/>
      <c r="EF33" s="15"/>
      <c r="EN33" s="20">
        <f t="shared" si="8"/>
        <v>182.0284835683739</v>
      </c>
      <c r="EO33" s="29">
        <f t="shared" si="3"/>
        <v>17629.580615006726</v>
      </c>
      <c r="EQ33" s="13">
        <f t="shared" si="9"/>
        <v>-5616.3702649999996</v>
      </c>
      <c r="ER33" s="20">
        <f t="shared" si="4"/>
        <v>12013.210350006726</v>
      </c>
      <c r="ES33" s="13">
        <f t="shared" si="0"/>
        <v>520.6385860041654</v>
      </c>
    </row>
    <row r="34" spans="1:149">
      <c r="A34" s="18">
        <v>2046</v>
      </c>
      <c r="C34" s="13">
        <v>43</v>
      </c>
      <c r="D34" s="49">
        <f>賃金!P55*$B$3/100</f>
        <v>7.6263423978204594</v>
      </c>
      <c r="E34" s="15">
        <f t="shared" si="2"/>
        <v>7.5043396678348326</v>
      </c>
      <c r="F34" s="15">
        <f t="shared" si="2"/>
        <v>7.3782159048306548</v>
      </c>
      <c r="G34" s="15">
        <f t="shared" si="2"/>
        <v>7.2494079253503196</v>
      </c>
      <c r="H34" s="15">
        <f t="shared" si="2"/>
        <v>7.0251188260600985</v>
      </c>
      <c r="I34" s="15">
        <f t="shared" si="2"/>
        <v>6.8964055570862106</v>
      </c>
      <c r="J34" s="15">
        <f t="shared" si="2"/>
        <v>6.7684336584536968</v>
      </c>
      <c r="K34" s="15">
        <f t="shared" si="2"/>
        <v>6.6420216375684058</v>
      </c>
      <c r="L34" s="15">
        <f t="shared" ref="L34:AA56" si="13">K33</f>
        <v>6.5178203673796409</v>
      </c>
      <c r="M34" s="15">
        <f t="shared" si="13"/>
        <v>6.3936083578356362</v>
      </c>
      <c r="N34" s="15">
        <f t="shared" si="13"/>
        <v>6.2751250514701518</v>
      </c>
      <c r="O34" s="15">
        <f t="shared" si="13"/>
        <v>6.1597267875527999</v>
      </c>
      <c r="P34" s="15">
        <f t="shared" si="13"/>
        <v>6.0473227208277844</v>
      </c>
      <c r="Q34" s="15">
        <f t="shared" si="13"/>
        <v>5.9376188479454877</v>
      </c>
      <c r="R34" s="15">
        <f t="shared" si="13"/>
        <v>6.1899714601536946</v>
      </c>
      <c r="S34" s="15">
        <f t="shared" si="13"/>
        <v>6.0773928616892192</v>
      </c>
      <c r="T34" s="15">
        <f t="shared" si="13"/>
        <v>5.9653749031829086</v>
      </c>
      <c r="U34" s="15">
        <f t="shared" si="10"/>
        <v>5.8526670596370316</v>
      </c>
      <c r="V34" s="15">
        <f t="shared" si="10"/>
        <v>5.7377653167537561</v>
      </c>
      <c r="W34" s="15">
        <f t="shared" si="10"/>
        <v>6.1788346961267928</v>
      </c>
      <c r="X34" s="15">
        <f t="shared" si="10"/>
        <v>6.0415395898327766</v>
      </c>
      <c r="Y34" s="15">
        <f t="shared" si="10"/>
        <v>5.895114673315538</v>
      </c>
      <c r="Z34" s="15">
        <f t="shared" si="10"/>
        <v>5.7367079417596996</v>
      </c>
      <c r="AA34" s="15">
        <f t="shared" si="10"/>
        <v>5.5631470832286372</v>
      </c>
      <c r="AB34" s="15">
        <f t="shared" si="10"/>
        <v>4.7091527504911594</v>
      </c>
      <c r="AC34" s="15"/>
      <c r="AD34" s="15"/>
      <c r="AE34" s="15"/>
      <c r="AF34" s="15"/>
      <c r="AG34" s="15"/>
      <c r="AH34" s="15"/>
      <c r="AI34" s="15"/>
      <c r="AJ34" s="15"/>
      <c r="AK34" s="15"/>
      <c r="AL34" s="15"/>
      <c r="AM34" s="15"/>
      <c r="AN34" s="15"/>
      <c r="AO34" s="15"/>
      <c r="AP34" s="15"/>
      <c r="AQ34" s="15"/>
      <c r="AR34" s="15"/>
      <c r="AS34" s="15"/>
      <c r="AT34" s="15"/>
      <c r="AU34" s="15"/>
      <c r="AV34" s="15"/>
      <c r="AW34" s="15"/>
      <c r="AX34" s="15"/>
      <c r="AY34" s="20">
        <f t="shared" si="1"/>
        <v>150.74283364636693</v>
      </c>
      <c r="AZ34" s="15"/>
      <c r="BA34" s="49">
        <f>賃金!Q55*$B$3/100</f>
        <v>8.3565201036904551</v>
      </c>
      <c r="BB34" s="15">
        <f t="shared" si="5"/>
        <v>8.1937340648276429</v>
      </c>
      <c r="BC34" s="15">
        <f t="shared" si="5"/>
        <v>8.029575256583275</v>
      </c>
      <c r="BD34" s="15">
        <f t="shared" si="5"/>
        <v>7.8666498207674511</v>
      </c>
      <c r="BE34" s="15">
        <f t="shared" si="5"/>
        <v>7.6054109255385685</v>
      </c>
      <c r="BF34" s="15">
        <f t="shared" si="5"/>
        <v>7.4535990082770436</v>
      </c>
      <c r="BG34" s="15">
        <f t="shared" si="5"/>
        <v>7.3088047157221512</v>
      </c>
      <c r="BH34" s="15">
        <f t="shared" si="5"/>
        <v>7.1721487834273008</v>
      </c>
      <c r="BI34" s="15">
        <f t="shared" si="5"/>
        <v>7.0442582543504537</v>
      </c>
      <c r="BJ34" s="15">
        <f t="shared" si="5"/>
        <v>7.077980780270809</v>
      </c>
      <c r="BK34" s="15">
        <f t="shared" si="5"/>
        <v>6.9648231895032007</v>
      </c>
      <c r="BL34" s="15">
        <f t="shared" si="5"/>
        <v>6.8589841249157653</v>
      </c>
      <c r="BM34" s="15">
        <f t="shared" si="5"/>
        <v>6.7585507651501562</v>
      </c>
      <c r="BN34" s="15">
        <f t="shared" si="11"/>
        <v>6.6608380237682709</v>
      </c>
      <c r="BO34" s="15">
        <f t="shared" si="11"/>
        <v>6.967391738831866</v>
      </c>
      <c r="BP34" s="15">
        <f t="shared" si="11"/>
        <v>6.8573084220511715</v>
      </c>
      <c r="BQ34" s="15">
        <f t="shared" si="11"/>
        <v>6.7360731811381029</v>
      </c>
      <c r="BR34" s="15">
        <f t="shared" si="11"/>
        <v>6.5969870543131579</v>
      </c>
      <c r="BS34" s="15">
        <f t="shared" si="11"/>
        <v>6.4322469426518873</v>
      </c>
      <c r="BT34" s="15">
        <f t="shared" si="11"/>
        <v>6.5483819357375284</v>
      </c>
      <c r="BU34" s="15">
        <f t="shared" si="11"/>
        <v>6.2918651336092113</v>
      </c>
      <c r="BV34" s="15">
        <f t="shared" si="11"/>
        <v>5.9762442548618768</v>
      </c>
      <c r="BW34" s="15">
        <f t="shared" si="11"/>
        <v>5.5880839439095329</v>
      </c>
      <c r="BX34" s="15"/>
      <c r="BY34" s="15"/>
      <c r="BZ34" s="15"/>
      <c r="CA34" s="15"/>
      <c r="CB34" s="15"/>
      <c r="CC34" s="15"/>
      <c r="CD34" s="15"/>
      <c r="CE34" s="15"/>
      <c r="CF34" s="15"/>
      <c r="CG34" s="15"/>
      <c r="CH34" s="15"/>
      <c r="CI34" s="15"/>
      <c r="CJ34" s="15"/>
      <c r="CK34" s="15"/>
      <c r="CL34" s="15"/>
      <c r="CM34" s="15"/>
      <c r="CN34" s="15"/>
      <c r="CO34" s="15"/>
      <c r="CP34" s="15"/>
      <c r="CQ34" s="15"/>
      <c r="CR34" s="15"/>
      <c r="CS34" s="15"/>
      <c r="CT34" s="20">
        <f t="shared" si="6"/>
        <v>152.98994032020644</v>
      </c>
      <c r="CU34" s="15"/>
      <c r="CV34" s="49">
        <f>賃金!R55*$B$3/100</f>
        <v>13.232187370870513</v>
      </c>
      <c r="CW34" s="15">
        <f t="shared" si="7"/>
        <v>12.781213881895367</v>
      </c>
      <c r="CX34" s="15">
        <f t="shared" si="7"/>
        <v>12.337080661897291</v>
      </c>
      <c r="CY34" s="15">
        <f t="shared" si="7"/>
        <v>11.907194663330973</v>
      </c>
      <c r="CZ34" s="15">
        <f t="shared" si="7"/>
        <v>11.345932885526729</v>
      </c>
      <c r="DA34" s="15">
        <f t="shared" si="7"/>
        <v>10.96737008432917</v>
      </c>
      <c r="DB34" s="15">
        <f t="shared" si="7"/>
        <v>10.617691829735302</v>
      </c>
      <c r="DC34" s="15">
        <f t="shared" si="7"/>
        <v>10.298811092286055</v>
      </c>
      <c r="DD34" s="15">
        <f t="shared" si="7"/>
        <v>10.010795528001115</v>
      </c>
      <c r="DE34" s="15">
        <f t="shared" si="7"/>
        <v>10.0789709094561</v>
      </c>
      <c r="DF34" s="15">
        <f t="shared" si="7"/>
        <v>9.836645604983838</v>
      </c>
      <c r="DG34" s="15">
        <f t="shared" si="7"/>
        <v>9.6129359010327544</v>
      </c>
      <c r="DH34" s="15">
        <f t="shared" si="7"/>
        <v>9.3982309225450305</v>
      </c>
      <c r="DI34" s="15">
        <f t="shared" si="12"/>
        <v>9.1799866436082151</v>
      </c>
      <c r="DJ34" s="15">
        <f t="shared" si="12"/>
        <v>9.494493161063712</v>
      </c>
      <c r="DK34" s="15">
        <f t="shared" si="12"/>
        <v>9.2017614288281759</v>
      </c>
      <c r="DL34" s="15">
        <f t="shared" si="12"/>
        <v>8.8444534000686197</v>
      </c>
      <c r="DM34" s="15">
        <f t="shared" si="12"/>
        <v>8.3946155351528748</v>
      </c>
      <c r="DN34" s="15">
        <f t="shared" si="12"/>
        <v>7.8200908724070315</v>
      </c>
      <c r="DO34" s="15">
        <f t="shared" si="12"/>
        <v>6.7903834533808318</v>
      </c>
      <c r="DP34" s="15">
        <f t="shared" si="12"/>
        <v>5.891038990740082</v>
      </c>
      <c r="DQ34" s="15"/>
      <c r="DR34" s="15"/>
      <c r="DS34" s="15"/>
      <c r="DT34" s="15"/>
      <c r="DU34" s="15"/>
      <c r="DV34" s="15"/>
      <c r="DW34" s="15"/>
      <c r="DX34" s="15"/>
      <c r="DY34" s="15"/>
      <c r="DZ34" s="15"/>
      <c r="EA34" s="15"/>
      <c r="EB34" s="15"/>
      <c r="EC34" s="15"/>
      <c r="ED34" s="15"/>
      <c r="EE34" s="15"/>
      <c r="EF34" s="15"/>
      <c r="EN34" s="20">
        <f t="shared" si="8"/>
        <v>194.80969745026925</v>
      </c>
      <c r="EO34" s="29">
        <f t="shared" si="3"/>
        <v>18751.529980351352</v>
      </c>
      <c r="EQ34" s="13">
        <f t="shared" si="9"/>
        <v>-5616.3702649999996</v>
      </c>
      <c r="ER34" s="20">
        <f t="shared" si="4"/>
        <v>13135.159715351352</v>
      </c>
      <c r="ES34" s="13">
        <f t="shared" si="0"/>
        <v>499.47740610878679</v>
      </c>
    </row>
    <row r="35" spans="1:149">
      <c r="A35" s="18">
        <v>2047</v>
      </c>
      <c r="C35" s="13">
        <v>44</v>
      </c>
      <c r="D35" s="49">
        <f>賃金!P56*$B$3/100</f>
        <v>7.7426534848312114</v>
      </c>
      <c r="E35" s="15">
        <f t="shared" ref="E35:K56" si="14">D34</f>
        <v>7.6263423978204594</v>
      </c>
      <c r="F35" s="15">
        <f t="shared" si="14"/>
        <v>7.5043396678348326</v>
      </c>
      <c r="G35" s="15">
        <f t="shared" si="14"/>
        <v>7.3782159048306548</v>
      </c>
      <c r="H35" s="15">
        <f t="shared" si="14"/>
        <v>7.2494079253503196</v>
      </c>
      <c r="I35" s="15">
        <f t="shared" si="14"/>
        <v>7.0251188260600985</v>
      </c>
      <c r="J35" s="15">
        <f t="shared" si="14"/>
        <v>6.8964055570862106</v>
      </c>
      <c r="K35" s="15">
        <f t="shared" si="14"/>
        <v>6.7684336584536968</v>
      </c>
      <c r="L35" s="15">
        <f t="shared" si="13"/>
        <v>6.6420216375684058</v>
      </c>
      <c r="M35" s="15">
        <f t="shared" si="13"/>
        <v>6.5178203673796409</v>
      </c>
      <c r="N35" s="15">
        <f t="shared" si="13"/>
        <v>6.3936083578356362</v>
      </c>
      <c r="O35" s="15">
        <f t="shared" si="13"/>
        <v>6.2751250514701518</v>
      </c>
      <c r="P35" s="15">
        <f t="shared" si="13"/>
        <v>6.1597267875527999</v>
      </c>
      <c r="Q35" s="15">
        <f t="shared" si="13"/>
        <v>6.0473227208277844</v>
      </c>
      <c r="R35" s="15">
        <f t="shared" si="13"/>
        <v>5.9376188479454877</v>
      </c>
      <c r="S35" s="15">
        <f t="shared" si="13"/>
        <v>6.1899714601536946</v>
      </c>
      <c r="T35" s="15">
        <f t="shared" si="13"/>
        <v>6.0773928616892192</v>
      </c>
      <c r="U35" s="15">
        <f t="shared" si="10"/>
        <v>5.9653749031829086</v>
      </c>
      <c r="V35" s="15">
        <f t="shared" si="10"/>
        <v>5.8526670596370316</v>
      </c>
      <c r="W35" s="15">
        <f t="shared" si="10"/>
        <v>5.7377653167537561</v>
      </c>
      <c r="X35" s="15">
        <f t="shared" si="10"/>
        <v>6.1788346961267928</v>
      </c>
      <c r="Y35" s="15">
        <f t="shared" si="10"/>
        <v>6.0415395898327766</v>
      </c>
      <c r="Z35" s="15">
        <f t="shared" si="10"/>
        <v>5.895114673315538</v>
      </c>
      <c r="AA35" s="15">
        <f t="shared" si="10"/>
        <v>5.7367079417596996</v>
      </c>
      <c r="AB35" s="15">
        <f t="shared" si="10"/>
        <v>5.5631470832286372</v>
      </c>
      <c r="AC35" s="15">
        <f t="shared" si="10"/>
        <v>4.7091527504911594</v>
      </c>
      <c r="AD35" s="15"/>
      <c r="AE35" s="15"/>
      <c r="AF35" s="15"/>
      <c r="AG35" s="15"/>
      <c r="AH35" s="15"/>
      <c r="AI35" s="15"/>
      <c r="AJ35" s="15"/>
      <c r="AK35" s="15"/>
      <c r="AL35" s="15"/>
      <c r="AM35" s="15"/>
      <c r="AN35" s="15"/>
      <c r="AO35" s="15"/>
      <c r="AP35" s="15"/>
      <c r="AQ35" s="15"/>
      <c r="AR35" s="15"/>
      <c r="AS35" s="15"/>
      <c r="AT35" s="15"/>
      <c r="AU35" s="15"/>
      <c r="AV35" s="15"/>
      <c r="AW35" s="15"/>
      <c r="AX35" s="15"/>
      <c r="AY35" s="20">
        <f t="shared" si="1"/>
        <v>158.36917604418741</v>
      </c>
      <c r="AZ35" s="15"/>
      <c r="BA35" s="49">
        <f>賃金!Q56*$B$3/100</f>
        <v>8.5150923386528472</v>
      </c>
      <c r="BB35" s="15">
        <f t="shared" si="5"/>
        <v>8.3565201036904551</v>
      </c>
      <c r="BC35" s="15">
        <f t="shared" si="5"/>
        <v>8.1937340648276429</v>
      </c>
      <c r="BD35" s="15">
        <f t="shared" si="5"/>
        <v>8.029575256583275</v>
      </c>
      <c r="BE35" s="15">
        <f t="shared" si="5"/>
        <v>7.8666498207674511</v>
      </c>
      <c r="BF35" s="15">
        <f t="shared" si="5"/>
        <v>7.6054109255385685</v>
      </c>
      <c r="BG35" s="15">
        <f t="shared" si="5"/>
        <v>7.4535990082770436</v>
      </c>
      <c r="BH35" s="15">
        <f t="shared" si="5"/>
        <v>7.3088047157221512</v>
      </c>
      <c r="BI35" s="15">
        <f t="shared" si="5"/>
        <v>7.1721487834273008</v>
      </c>
      <c r="BJ35" s="15">
        <f t="shared" si="5"/>
        <v>7.0442582543504537</v>
      </c>
      <c r="BK35" s="15">
        <f t="shared" si="5"/>
        <v>7.077980780270809</v>
      </c>
      <c r="BL35" s="15">
        <f t="shared" si="5"/>
        <v>6.9648231895032007</v>
      </c>
      <c r="BM35" s="15">
        <f t="shared" si="5"/>
        <v>6.8589841249157653</v>
      </c>
      <c r="BN35" s="15">
        <f t="shared" si="11"/>
        <v>6.7585507651501562</v>
      </c>
      <c r="BO35" s="15">
        <f t="shared" si="11"/>
        <v>6.6608380237682709</v>
      </c>
      <c r="BP35" s="15">
        <f t="shared" si="11"/>
        <v>6.967391738831866</v>
      </c>
      <c r="BQ35" s="15">
        <f t="shared" si="11"/>
        <v>6.8573084220511715</v>
      </c>
      <c r="BR35" s="15">
        <f t="shared" si="11"/>
        <v>6.7360731811381029</v>
      </c>
      <c r="BS35" s="15">
        <f t="shared" si="11"/>
        <v>6.5969870543131579</v>
      </c>
      <c r="BT35" s="15">
        <f t="shared" si="11"/>
        <v>6.4322469426518873</v>
      </c>
      <c r="BU35" s="15">
        <f t="shared" si="11"/>
        <v>6.5483819357375284</v>
      </c>
      <c r="BV35" s="15">
        <f t="shared" si="11"/>
        <v>6.2918651336092113</v>
      </c>
      <c r="BW35" s="15">
        <f t="shared" si="11"/>
        <v>5.9762442548618768</v>
      </c>
      <c r="BX35" s="15">
        <f t="shared" si="11"/>
        <v>5.5880839439095329</v>
      </c>
      <c r="BY35" s="15"/>
      <c r="BZ35" s="15"/>
      <c r="CA35" s="15"/>
      <c r="CB35" s="15"/>
      <c r="CC35" s="15"/>
      <c r="CD35" s="15"/>
      <c r="CE35" s="15"/>
      <c r="CF35" s="15"/>
      <c r="CG35" s="15"/>
      <c r="CH35" s="15"/>
      <c r="CI35" s="15"/>
      <c r="CJ35" s="15"/>
      <c r="CK35" s="15"/>
      <c r="CL35" s="15"/>
      <c r="CM35" s="15"/>
      <c r="CN35" s="15"/>
      <c r="CO35" s="15"/>
      <c r="CP35" s="15"/>
      <c r="CQ35" s="15"/>
      <c r="CR35" s="15"/>
      <c r="CS35" s="15"/>
      <c r="CT35" s="20">
        <f t="shared" si="6"/>
        <v>161.3464604238969</v>
      </c>
      <c r="CU35" s="15"/>
      <c r="CV35" s="49">
        <f>賃金!R56*$B$3/100</f>
        <v>13.681730026542732</v>
      </c>
      <c r="CW35" s="15">
        <f t="shared" si="7"/>
        <v>13.232187370870513</v>
      </c>
      <c r="CX35" s="15">
        <f t="shared" si="7"/>
        <v>12.781213881895367</v>
      </c>
      <c r="CY35" s="15">
        <f t="shared" si="7"/>
        <v>12.337080661897291</v>
      </c>
      <c r="CZ35" s="15">
        <f t="shared" si="7"/>
        <v>11.907194663330973</v>
      </c>
      <c r="DA35" s="15">
        <f t="shared" si="7"/>
        <v>11.345932885526729</v>
      </c>
      <c r="DB35" s="15">
        <f t="shared" si="7"/>
        <v>10.96737008432917</v>
      </c>
      <c r="DC35" s="15">
        <f t="shared" si="7"/>
        <v>10.617691829735302</v>
      </c>
      <c r="DD35" s="15">
        <f t="shared" si="7"/>
        <v>10.298811092286055</v>
      </c>
      <c r="DE35" s="15">
        <f t="shared" si="7"/>
        <v>10.010795528001115</v>
      </c>
      <c r="DF35" s="15">
        <f t="shared" si="7"/>
        <v>10.0789709094561</v>
      </c>
      <c r="DG35" s="15">
        <f t="shared" si="7"/>
        <v>9.836645604983838</v>
      </c>
      <c r="DH35" s="15">
        <f t="shared" si="7"/>
        <v>9.6129359010327544</v>
      </c>
      <c r="DI35" s="15">
        <f t="shared" si="12"/>
        <v>9.3982309225450305</v>
      </c>
      <c r="DJ35" s="15">
        <f t="shared" si="12"/>
        <v>9.1799866436082151</v>
      </c>
      <c r="DK35" s="15">
        <f t="shared" si="12"/>
        <v>9.494493161063712</v>
      </c>
      <c r="DL35" s="15">
        <f t="shared" si="12"/>
        <v>9.2017614288281759</v>
      </c>
      <c r="DM35" s="15">
        <f t="shared" si="12"/>
        <v>8.8444534000686197</v>
      </c>
      <c r="DN35" s="15">
        <f t="shared" si="12"/>
        <v>8.3946155351528748</v>
      </c>
      <c r="DO35" s="15">
        <f t="shared" si="12"/>
        <v>7.8200908724070315</v>
      </c>
      <c r="DP35" s="15">
        <f t="shared" si="12"/>
        <v>6.7903834533808318</v>
      </c>
      <c r="DQ35" s="15">
        <f t="shared" si="12"/>
        <v>5.891038990740082</v>
      </c>
      <c r="DR35" s="15"/>
      <c r="DS35" s="15"/>
      <c r="DT35" s="15"/>
      <c r="DU35" s="15"/>
      <c r="DV35" s="15"/>
      <c r="DW35" s="15"/>
      <c r="DX35" s="15"/>
      <c r="DY35" s="15"/>
      <c r="DZ35" s="15"/>
      <c r="EA35" s="15"/>
      <c r="EB35" s="15"/>
      <c r="EC35" s="15"/>
      <c r="ED35" s="15"/>
      <c r="EE35" s="15"/>
      <c r="EF35" s="15"/>
      <c r="EN35" s="20">
        <f t="shared" si="8"/>
        <v>208.04188482113975</v>
      </c>
      <c r="EO35" s="29">
        <f t="shared" si="3"/>
        <v>19906.496976792012</v>
      </c>
      <c r="EQ35" s="13">
        <f t="shared" si="9"/>
        <v>-5616.3702649999996</v>
      </c>
      <c r="ER35" s="20">
        <f t="shared" si="4"/>
        <v>14290.126711792012</v>
      </c>
      <c r="ES35" s="13">
        <f t="shared" si="0"/>
        <v>476.7819319482212</v>
      </c>
    </row>
    <row r="36" spans="1:149">
      <c r="A36" s="18">
        <v>2048</v>
      </c>
      <c r="C36" s="13">
        <v>45</v>
      </c>
      <c r="D36" s="49">
        <f>賃金!P57*$B$3/100</f>
        <v>7.902316315296761</v>
      </c>
      <c r="E36" s="15">
        <f t="shared" si="14"/>
        <v>7.7426534848312114</v>
      </c>
      <c r="F36" s="15">
        <f t="shared" si="14"/>
        <v>7.6263423978204594</v>
      </c>
      <c r="G36" s="15">
        <f t="shared" si="14"/>
        <v>7.5043396678348326</v>
      </c>
      <c r="H36" s="15">
        <f t="shared" si="14"/>
        <v>7.3782159048306548</v>
      </c>
      <c r="I36" s="15">
        <f t="shared" si="14"/>
        <v>7.2494079253503196</v>
      </c>
      <c r="J36" s="15">
        <f t="shared" si="14"/>
        <v>7.0251188260600985</v>
      </c>
      <c r="K36" s="15">
        <f t="shared" si="14"/>
        <v>6.8964055570862106</v>
      </c>
      <c r="L36" s="15">
        <f t="shared" si="13"/>
        <v>6.7684336584536968</v>
      </c>
      <c r="M36" s="15">
        <f t="shared" si="13"/>
        <v>6.6420216375684058</v>
      </c>
      <c r="N36" s="15">
        <f t="shared" si="13"/>
        <v>6.5178203673796409</v>
      </c>
      <c r="O36" s="15">
        <f t="shared" si="13"/>
        <v>6.3936083578356362</v>
      </c>
      <c r="P36" s="15">
        <f t="shared" si="13"/>
        <v>6.2751250514701518</v>
      </c>
      <c r="Q36" s="15">
        <f t="shared" si="13"/>
        <v>6.1597267875527999</v>
      </c>
      <c r="R36" s="15">
        <f t="shared" si="13"/>
        <v>6.0473227208277844</v>
      </c>
      <c r="S36" s="15">
        <f t="shared" si="13"/>
        <v>5.9376188479454877</v>
      </c>
      <c r="T36" s="15">
        <f t="shared" si="13"/>
        <v>6.1899714601536946</v>
      </c>
      <c r="U36" s="15">
        <f t="shared" si="10"/>
        <v>6.0773928616892192</v>
      </c>
      <c r="V36" s="15">
        <f t="shared" si="10"/>
        <v>5.9653749031829086</v>
      </c>
      <c r="W36" s="15">
        <f t="shared" si="10"/>
        <v>5.8526670596370316</v>
      </c>
      <c r="X36" s="15">
        <f t="shared" si="10"/>
        <v>5.7377653167537561</v>
      </c>
      <c r="Y36" s="15">
        <f t="shared" si="10"/>
        <v>6.1788346961267928</v>
      </c>
      <c r="Z36" s="15">
        <f t="shared" si="10"/>
        <v>6.0415395898327766</v>
      </c>
      <c r="AA36" s="15">
        <f t="shared" si="10"/>
        <v>5.895114673315538</v>
      </c>
      <c r="AB36" s="15">
        <f t="shared" si="10"/>
        <v>5.7367079417596996</v>
      </c>
      <c r="AC36" s="15">
        <f t="shared" si="10"/>
        <v>5.5631470832286372</v>
      </c>
      <c r="AD36" s="15">
        <f t="shared" si="10"/>
        <v>4.7091527504911594</v>
      </c>
      <c r="AE36" s="15"/>
      <c r="AF36" s="15"/>
      <c r="AG36" s="15"/>
      <c r="AH36" s="15"/>
      <c r="AI36" s="15"/>
      <c r="AJ36" s="15"/>
      <c r="AK36" s="15"/>
      <c r="AL36" s="15"/>
      <c r="AM36" s="15"/>
      <c r="AN36" s="15"/>
      <c r="AO36" s="15"/>
      <c r="AP36" s="15"/>
      <c r="AQ36" s="15"/>
      <c r="AR36" s="15"/>
      <c r="AS36" s="15"/>
      <c r="AT36" s="15"/>
      <c r="AU36" s="15"/>
      <c r="AV36" s="15"/>
      <c r="AW36" s="15"/>
      <c r="AX36" s="15"/>
      <c r="AY36" s="20">
        <f t="shared" si="1"/>
        <v>166.11182952901862</v>
      </c>
      <c r="AZ36" s="15"/>
      <c r="BA36" s="49">
        <f>賃金!Q57*$B$3/100</f>
        <v>8.6562018861071799</v>
      </c>
      <c r="BB36" s="15">
        <f t="shared" si="5"/>
        <v>8.5150923386528472</v>
      </c>
      <c r="BC36" s="15">
        <f t="shared" si="5"/>
        <v>8.3565201036904551</v>
      </c>
      <c r="BD36" s="15">
        <f t="shared" si="5"/>
        <v>8.1937340648276429</v>
      </c>
      <c r="BE36" s="15">
        <f t="shared" si="5"/>
        <v>8.029575256583275</v>
      </c>
      <c r="BF36" s="15">
        <f t="shared" si="5"/>
        <v>7.8666498207674511</v>
      </c>
      <c r="BG36" s="15">
        <f t="shared" si="5"/>
        <v>7.6054109255385685</v>
      </c>
      <c r="BH36" s="15">
        <f t="shared" si="5"/>
        <v>7.4535990082770436</v>
      </c>
      <c r="BI36" s="15">
        <f t="shared" si="5"/>
        <v>7.3088047157221512</v>
      </c>
      <c r="BJ36" s="15">
        <f t="shared" si="5"/>
        <v>7.1721487834273008</v>
      </c>
      <c r="BK36" s="15">
        <f t="shared" si="5"/>
        <v>7.0442582543504537</v>
      </c>
      <c r="BL36" s="15">
        <f t="shared" si="5"/>
        <v>7.077980780270809</v>
      </c>
      <c r="BM36" s="15">
        <f t="shared" si="5"/>
        <v>6.9648231895032007</v>
      </c>
      <c r="BN36" s="15">
        <f t="shared" si="11"/>
        <v>6.8589841249157653</v>
      </c>
      <c r="BO36" s="15">
        <f t="shared" si="11"/>
        <v>6.7585507651501562</v>
      </c>
      <c r="BP36" s="15">
        <f t="shared" si="11"/>
        <v>6.6608380237682709</v>
      </c>
      <c r="BQ36" s="15">
        <f t="shared" si="11"/>
        <v>6.967391738831866</v>
      </c>
      <c r="BR36" s="15">
        <f t="shared" si="11"/>
        <v>6.8573084220511715</v>
      </c>
      <c r="BS36" s="15">
        <f t="shared" si="11"/>
        <v>6.7360731811381029</v>
      </c>
      <c r="BT36" s="15">
        <f t="shared" si="11"/>
        <v>6.5969870543131579</v>
      </c>
      <c r="BU36" s="15">
        <f t="shared" si="11"/>
        <v>6.4322469426518873</v>
      </c>
      <c r="BV36" s="15">
        <f t="shared" si="11"/>
        <v>6.5483819357375284</v>
      </c>
      <c r="BW36" s="15">
        <f t="shared" si="11"/>
        <v>6.2918651336092113</v>
      </c>
      <c r="BX36" s="15">
        <f t="shared" si="11"/>
        <v>5.9762442548618768</v>
      </c>
      <c r="BY36" s="15">
        <f t="shared" si="11"/>
        <v>5.5880839439095329</v>
      </c>
      <c r="BZ36" s="15"/>
      <c r="CA36" s="15"/>
      <c r="CB36" s="15"/>
      <c r="CC36" s="15"/>
      <c r="CD36" s="15"/>
      <c r="CE36" s="15"/>
      <c r="CF36" s="15"/>
      <c r="CG36" s="15"/>
      <c r="CH36" s="15"/>
      <c r="CI36" s="15"/>
      <c r="CJ36" s="15"/>
      <c r="CK36" s="15"/>
      <c r="CL36" s="15"/>
      <c r="CM36" s="15"/>
      <c r="CN36" s="15"/>
      <c r="CO36" s="15"/>
      <c r="CP36" s="15"/>
      <c r="CQ36" s="15"/>
      <c r="CR36" s="15"/>
      <c r="CS36" s="15"/>
      <c r="CT36" s="20">
        <f t="shared" si="6"/>
        <v>169.86155276254974</v>
      </c>
      <c r="CU36" s="15"/>
      <c r="CV36" s="49">
        <f>賃金!R57*$B$3/100</f>
        <v>14.439103379894329</v>
      </c>
      <c r="CW36" s="15">
        <f t="shared" si="7"/>
        <v>13.681730026542732</v>
      </c>
      <c r="CX36" s="15">
        <f t="shared" si="7"/>
        <v>13.232187370870513</v>
      </c>
      <c r="CY36" s="15">
        <f t="shared" si="7"/>
        <v>12.781213881895367</v>
      </c>
      <c r="CZ36" s="15">
        <f t="shared" si="7"/>
        <v>12.337080661897291</v>
      </c>
      <c r="DA36" s="15">
        <f t="shared" si="7"/>
        <v>11.907194663330973</v>
      </c>
      <c r="DB36" s="15">
        <f t="shared" si="7"/>
        <v>11.345932885526729</v>
      </c>
      <c r="DC36" s="15">
        <f t="shared" si="7"/>
        <v>10.96737008432917</v>
      </c>
      <c r="DD36" s="15">
        <f t="shared" si="7"/>
        <v>10.617691829735302</v>
      </c>
      <c r="DE36" s="15">
        <f t="shared" si="7"/>
        <v>10.298811092286055</v>
      </c>
      <c r="DF36" s="15">
        <f t="shared" si="7"/>
        <v>10.010795528001115</v>
      </c>
      <c r="DG36" s="15">
        <f t="shared" si="7"/>
        <v>10.0789709094561</v>
      </c>
      <c r="DH36" s="15">
        <f t="shared" si="7"/>
        <v>9.836645604983838</v>
      </c>
      <c r="DI36" s="15">
        <f t="shared" si="12"/>
        <v>9.6129359010327544</v>
      </c>
      <c r="DJ36" s="15">
        <f t="shared" si="12"/>
        <v>9.3982309225450305</v>
      </c>
      <c r="DK36" s="15">
        <f t="shared" si="12"/>
        <v>9.1799866436082151</v>
      </c>
      <c r="DL36" s="15">
        <f t="shared" si="12"/>
        <v>9.494493161063712</v>
      </c>
      <c r="DM36" s="15">
        <f t="shared" si="12"/>
        <v>9.2017614288281759</v>
      </c>
      <c r="DN36" s="15">
        <f t="shared" si="12"/>
        <v>8.8444534000686197</v>
      </c>
      <c r="DO36" s="15">
        <f t="shared" si="12"/>
        <v>8.3946155351528748</v>
      </c>
      <c r="DP36" s="15">
        <f t="shared" si="12"/>
        <v>7.8200908724070315</v>
      </c>
      <c r="DQ36" s="15">
        <f t="shared" si="12"/>
        <v>6.7903834533808318</v>
      </c>
      <c r="DR36" s="15">
        <f t="shared" si="12"/>
        <v>5.891038990740082</v>
      </c>
      <c r="DS36" s="15"/>
      <c r="DT36" s="15"/>
      <c r="DU36" s="15"/>
      <c r="DV36" s="15"/>
      <c r="DW36" s="15"/>
      <c r="DX36" s="15"/>
      <c r="DY36" s="15"/>
      <c r="DZ36" s="15"/>
      <c r="EA36" s="15"/>
      <c r="EB36" s="15"/>
      <c r="EC36" s="15"/>
      <c r="ED36" s="15"/>
      <c r="EE36" s="15"/>
      <c r="EF36" s="15"/>
      <c r="EN36" s="20">
        <f t="shared" si="8"/>
        <v>221.72361484768248</v>
      </c>
      <c r="EO36" s="29">
        <f t="shared" si="3"/>
        <v>21094.138199123092</v>
      </c>
      <c r="EQ36" s="13">
        <f t="shared" si="9"/>
        <v>-5616.3702649999996</v>
      </c>
      <c r="ER36" s="20">
        <f t="shared" si="4"/>
        <v>15477.767934123092</v>
      </c>
      <c r="ES36" s="13">
        <f t="shared" si="0"/>
        <v>453.10124940259988</v>
      </c>
    </row>
    <row r="37" spans="1:149">
      <c r="A37" s="18">
        <v>2049</v>
      </c>
      <c r="C37" s="13">
        <v>46</v>
      </c>
      <c r="D37" s="49">
        <f>賃金!P58*$B$3/100</f>
        <v>8.0026776164986604</v>
      </c>
      <c r="E37" s="15">
        <f t="shared" si="14"/>
        <v>7.902316315296761</v>
      </c>
      <c r="F37" s="15">
        <f t="shared" si="14"/>
        <v>7.7426534848312114</v>
      </c>
      <c r="G37" s="15">
        <f t="shared" si="14"/>
        <v>7.6263423978204594</v>
      </c>
      <c r="H37" s="15">
        <f t="shared" si="14"/>
        <v>7.5043396678348326</v>
      </c>
      <c r="I37" s="15">
        <f t="shared" si="14"/>
        <v>7.3782159048306548</v>
      </c>
      <c r="J37" s="15">
        <f t="shared" si="14"/>
        <v>7.2494079253503196</v>
      </c>
      <c r="K37" s="15">
        <f t="shared" si="14"/>
        <v>7.0251188260600985</v>
      </c>
      <c r="L37" s="15">
        <f t="shared" si="13"/>
        <v>6.8964055570862106</v>
      </c>
      <c r="M37" s="15">
        <f t="shared" si="13"/>
        <v>6.7684336584536968</v>
      </c>
      <c r="N37" s="15">
        <f t="shared" si="13"/>
        <v>6.6420216375684058</v>
      </c>
      <c r="O37" s="15">
        <f t="shared" si="13"/>
        <v>6.5178203673796409</v>
      </c>
      <c r="P37" s="15">
        <f t="shared" si="13"/>
        <v>6.3936083578356362</v>
      </c>
      <c r="Q37" s="15">
        <f t="shared" si="13"/>
        <v>6.2751250514701518</v>
      </c>
      <c r="R37" s="15">
        <f t="shared" si="13"/>
        <v>6.1597267875527999</v>
      </c>
      <c r="S37" s="15">
        <f t="shared" si="13"/>
        <v>6.0473227208277844</v>
      </c>
      <c r="T37" s="15">
        <f t="shared" si="13"/>
        <v>5.9376188479454877</v>
      </c>
      <c r="U37" s="15">
        <f t="shared" si="10"/>
        <v>6.1899714601536946</v>
      </c>
      <c r="V37" s="15">
        <f t="shared" si="10"/>
        <v>6.0773928616892192</v>
      </c>
      <c r="W37" s="15">
        <f t="shared" si="10"/>
        <v>5.9653749031829086</v>
      </c>
      <c r="X37" s="15">
        <f t="shared" si="10"/>
        <v>5.8526670596370316</v>
      </c>
      <c r="Y37" s="15">
        <f t="shared" si="10"/>
        <v>5.7377653167537561</v>
      </c>
      <c r="Z37" s="15">
        <f t="shared" si="10"/>
        <v>6.1788346961267928</v>
      </c>
      <c r="AA37" s="15">
        <f t="shared" si="10"/>
        <v>6.0415395898327766</v>
      </c>
      <c r="AB37" s="15">
        <f t="shared" si="10"/>
        <v>5.895114673315538</v>
      </c>
      <c r="AC37" s="15">
        <f t="shared" si="10"/>
        <v>5.7367079417596996</v>
      </c>
      <c r="AD37" s="15">
        <f t="shared" si="10"/>
        <v>5.5631470832286372</v>
      </c>
      <c r="AE37" s="15">
        <f t="shared" si="10"/>
        <v>4.7091527504911594</v>
      </c>
      <c r="AF37" s="15"/>
      <c r="AG37" s="15"/>
      <c r="AH37" s="15"/>
      <c r="AI37" s="15"/>
      <c r="AJ37" s="15"/>
      <c r="AK37" s="15"/>
      <c r="AL37" s="15"/>
      <c r="AM37" s="15"/>
      <c r="AN37" s="15"/>
      <c r="AO37" s="15"/>
      <c r="AP37" s="15"/>
      <c r="AQ37" s="15"/>
      <c r="AR37" s="15"/>
      <c r="AS37" s="15"/>
      <c r="AT37" s="15"/>
      <c r="AU37" s="15"/>
      <c r="AV37" s="15"/>
      <c r="AW37" s="15"/>
      <c r="AX37" s="15"/>
      <c r="AY37" s="20">
        <f t="shared" si="1"/>
        <v>174.01414584431538</v>
      </c>
      <c r="AZ37" s="15"/>
      <c r="BA37" s="49">
        <f>賃金!Q58*$B$3/100</f>
        <v>8.7969829389032199</v>
      </c>
      <c r="BB37" s="15">
        <f t="shared" si="5"/>
        <v>8.6562018861071799</v>
      </c>
      <c r="BC37" s="15">
        <f t="shared" si="5"/>
        <v>8.5150923386528472</v>
      </c>
      <c r="BD37" s="15">
        <f t="shared" si="5"/>
        <v>8.3565201036904551</v>
      </c>
      <c r="BE37" s="15">
        <f t="shared" si="5"/>
        <v>8.1937340648276429</v>
      </c>
      <c r="BF37" s="15">
        <f t="shared" si="5"/>
        <v>8.029575256583275</v>
      </c>
      <c r="BG37" s="15">
        <f t="shared" si="5"/>
        <v>7.8666498207674511</v>
      </c>
      <c r="BH37" s="15">
        <f t="shared" si="5"/>
        <v>7.6054109255385685</v>
      </c>
      <c r="BI37" s="15">
        <f t="shared" si="5"/>
        <v>7.4535990082770436</v>
      </c>
      <c r="BJ37" s="15">
        <f t="shared" si="5"/>
        <v>7.3088047157221512</v>
      </c>
      <c r="BK37" s="15">
        <f t="shared" si="5"/>
        <v>7.1721487834273008</v>
      </c>
      <c r="BL37" s="15">
        <f t="shared" si="5"/>
        <v>7.0442582543504537</v>
      </c>
      <c r="BM37" s="15">
        <f t="shared" si="5"/>
        <v>7.077980780270809</v>
      </c>
      <c r="BN37" s="15">
        <f t="shared" si="11"/>
        <v>6.9648231895032007</v>
      </c>
      <c r="BO37" s="15">
        <f t="shared" si="11"/>
        <v>6.8589841249157653</v>
      </c>
      <c r="BP37" s="15">
        <f t="shared" si="11"/>
        <v>6.7585507651501562</v>
      </c>
      <c r="BQ37" s="15">
        <f t="shared" si="11"/>
        <v>6.6608380237682709</v>
      </c>
      <c r="BR37" s="15">
        <f t="shared" si="11"/>
        <v>6.967391738831866</v>
      </c>
      <c r="BS37" s="15">
        <f t="shared" si="11"/>
        <v>6.8573084220511715</v>
      </c>
      <c r="BT37" s="15">
        <f t="shared" si="11"/>
        <v>6.7360731811381029</v>
      </c>
      <c r="BU37" s="15">
        <f t="shared" si="11"/>
        <v>6.5969870543131579</v>
      </c>
      <c r="BV37" s="15">
        <f t="shared" si="11"/>
        <v>6.4322469426518873</v>
      </c>
      <c r="BW37" s="15">
        <f t="shared" si="11"/>
        <v>6.5483819357375284</v>
      </c>
      <c r="BX37" s="15">
        <f t="shared" si="11"/>
        <v>6.2918651336092113</v>
      </c>
      <c r="BY37" s="15">
        <f t="shared" si="11"/>
        <v>5.9762442548618768</v>
      </c>
      <c r="BZ37" s="15">
        <f t="shared" si="11"/>
        <v>5.5880839439095329</v>
      </c>
      <c r="CA37" s="15"/>
      <c r="CB37" s="15"/>
      <c r="CC37" s="15"/>
      <c r="CD37" s="15"/>
      <c r="CE37" s="15"/>
      <c r="CF37" s="15"/>
      <c r="CG37" s="15"/>
      <c r="CH37" s="15"/>
      <c r="CI37" s="15"/>
      <c r="CJ37" s="15"/>
      <c r="CK37" s="15"/>
      <c r="CL37" s="15"/>
      <c r="CM37" s="15"/>
      <c r="CN37" s="15"/>
      <c r="CO37" s="15"/>
      <c r="CP37" s="15"/>
      <c r="CQ37" s="15"/>
      <c r="CR37" s="15"/>
      <c r="CS37" s="15"/>
      <c r="CT37" s="20">
        <f t="shared" si="6"/>
        <v>178.5177546486569</v>
      </c>
      <c r="CU37" s="15"/>
      <c r="CV37" s="49">
        <f>賃金!R58*$B$3/100</f>
        <v>14.86797133869017</v>
      </c>
      <c r="CW37" s="15">
        <f t="shared" si="7"/>
        <v>14.439103379894329</v>
      </c>
      <c r="CX37" s="15">
        <f t="shared" si="7"/>
        <v>13.681730026542732</v>
      </c>
      <c r="CY37" s="15">
        <f t="shared" si="7"/>
        <v>13.232187370870513</v>
      </c>
      <c r="CZ37" s="15">
        <f t="shared" si="7"/>
        <v>12.781213881895367</v>
      </c>
      <c r="DA37" s="15">
        <f t="shared" si="7"/>
        <v>12.337080661897291</v>
      </c>
      <c r="DB37" s="15">
        <f t="shared" si="7"/>
        <v>11.907194663330973</v>
      </c>
      <c r="DC37" s="15">
        <f t="shared" si="7"/>
        <v>11.345932885526729</v>
      </c>
      <c r="DD37" s="15">
        <f t="shared" si="7"/>
        <v>10.96737008432917</v>
      </c>
      <c r="DE37" s="15">
        <f t="shared" si="7"/>
        <v>10.617691829735302</v>
      </c>
      <c r="DF37" s="15">
        <f t="shared" si="7"/>
        <v>10.298811092286055</v>
      </c>
      <c r="DG37" s="15">
        <f t="shared" si="7"/>
        <v>10.010795528001115</v>
      </c>
      <c r="DH37" s="15">
        <f t="shared" si="7"/>
        <v>10.0789709094561</v>
      </c>
      <c r="DI37" s="15">
        <f t="shared" si="12"/>
        <v>9.836645604983838</v>
      </c>
      <c r="DJ37" s="15">
        <f t="shared" si="12"/>
        <v>9.6129359010327544</v>
      </c>
      <c r="DK37" s="15">
        <f t="shared" si="12"/>
        <v>9.3982309225450305</v>
      </c>
      <c r="DL37" s="15">
        <f t="shared" si="12"/>
        <v>9.1799866436082151</v>
      </c>
      <c r="DM37" s="15">
        <f t="shared" si="12"/>
        <v>9.494493161063712</v>
      </c>
      <c r="DN37" s="15">
        <f t="shared" si="12"/>
        <v>9.2017614288281759</v>
      </c>
      <c r="DO37" s="15">
        <f t="shared" si="12"/>
        <v>8.8444534000686197</v>
      </c>
      <c r="DP37" s="15">
        <f t="shared" si="12"/>
        <v>8.3946155351528748</v>
      </c>
      <c r="DQ37" s="15">
        <f t="shared" si="12"/>
        <v>7.8200908724070315</v>
      </c>
      <c r="DR37" s="15">
        <f t="shared" si="12"/>
        <v>6.7903834533808318</v>
      </c>
      <c r="DS37" s="15">
        <f t="shared" si="12"/>
        <v>5.891038990740082</v>
      </c>
      <c r="DT37" s="15"/>
      <c r="DU37" s="15"/>
      <c r="DV37" s="15"/>
      <c r="DW37" s="15"/>
      <c r="DX37" s="15"/>
      <c r="DY37" s="15"/>
      <c r="DZ37" s="15"/>
      <c r="EA37" s="15"/>
      <c r="EB37" s="15"/>
      <c r="EC37" s="15"/>
      <c r="ED37" s="15"/>
      <c r="EE37" s="15"/>
      <c r="EF37" s="15"/>
      <c r="EN37" s="20">
        <f t="shared" si="8"/>
        <v>236.16271822757682</v>
      </c>
      <c r="EO37" s="29">
        <f t="shared" si="3"/>
        <v>22334.647202110253</v>
      </c>
      <c r="EQ37" s="13">
        <f t="shared" si="9"/>
        <v>-5616.3702649999996</v>
      </c>
      <c r="ER37" s="20">
        <f t="shared" si="4"/>
        <v>16718.276937110255</v>
      </c>
      <c r="ES37" s="13">
        <f t="shared" si="0"/>
        <v>429.41940273167592</v>
      </c>
    </row>
    <row r="38" spans="1:149">
      <c r="A38" s="18">
        <v>2050</v>
      </c>
      <c r="C38" s="13">
        <v>47</v>
      </c>
      <c r="D38" s="49">
        <f>賃金!P59*$B$3/100</f>
        <v>8.0918329034342431</v>
      </c>
      <c r="E38" s="15">
        <f t="shared" si="14"/>
        <v>8.0026776164986604</v>
      </c>
      <c r="F38" s="15">
        <f t="shared" si="14"/>
        <v>7.902316315296761</v>
      </c>
      <c r="G38" s="15">
        <f t="shared" si="14"/>
        <v>7.7426534848312114</v>
      </c>
      <c r="H38" s="15">
        <f t="shared" si="14"/>
        <v>7.6263423978204594</v>
      </c>
      <c r="I38" s="15">
        <f t="shared" si="14"/>
        <v>7.5043396678348326</v>
      </c>
      <c r="J38" s="15">
        <f t="shared" si="14"/>
        <v>7.3782159048306548</v>
      </c>
      <c r="K38" s="15">
        <f t="shared" si="14"/>
        <v>7.2494079253503196</v>
      </c>
      <c r="L38" s="15">
        <f t="shared" si="13"/>
        <v>7.0251188260600985</v>
      </c>
      <c r="M38" s="15">
        <f t="shared" si="13"/>
        <v>6.8964055570862106</v>
      </c>
      <c r="N38" s="15">
        <f t="shared" si="13"/>
        <v>6.7684336584536968</v>
      </c>
      <c r="O38" s="15">
        <f t="shared" si="13"/>
        <v>6.6420216375684058</v>
      </c>
      <c r="P38" s="15">
        <f t="shared" si="13"/>
        <v>6.5178203673796409</v>
      </c>
      <c r="Q38" s="15">
        <f t="shared" si="13"/>
        <v>6.3936083578356362</v>
      </c>
      <c r="R38" s="15">
        <f t="shared" si="13"/>
        <v>6.2751250514701518</v>
      </c>
      <c r="S38" s="15">
        <f t="shared" si="13"/>
        <v>6.1597267875527999</v>
      </c>
      <c r="T38" s="15">
        <f t="shared" si="13"/>
        <v>6.0473227208277844</v>
      </c>
      <c r="U38" s="15">
        <f t="shared" si="10"/>
        <v>5.9376188479454877</v>
      </c>
      <c r="V38" s="15">
        <f t="shared" si="10"/>
        <v>6.1899714601536946</v>
      </c>
      <c r="W38" s="15">
        <f t="shared" si="10"/>
        <v>6.0773928616892192</v>
      </c>
      <c r="X38" s="15">
        <f t="shared" si="10"/>
        <v>5.9653749031829086</v>
      </c>
      <c r="Y38" s="15">
        <f t="shared" si="10"/>
        <v>5.8526670596370316</v>
      </c>
      <c r="Z38" s="15">
        <f t="shared" si="10"/>
        <v>5.7377653167537561</v>
      </c>
      <c r="AA38" s="15">
        <f t="shared" si="10"/>
        <v>6.1788346961267928</v>
      </c>
      <c r="AB38" s="15">
        <f t="shared" si="10"/>
        <v>6.0415395898327766</v>
      </c>
      <c r="AC38" s="15">
        <f t="shared" si="10"/>
        <v>5.895114673315538</v>
      </c>
      <c r="AD38" s="15">
        <f t="shared" si="10"/>
        <v>5.7367079417596996</v>
      </c>
      <c r="AE38" s="15">
        <f t="shared" si="10"/>
        <v>5.5631470832286372</v>
      </c>
      <c r="AF38" s="15">
        <f t="shared" si="10"/>
        <v>4.7091527504911594</v>
      </c>
      <c r="AG38" s="15"/>
      <c r="AH38" s="15"/>
      <c r="AI38" s="15"/>
      <c r="AJ38" s="15"/>
      <c r="AK38" s="15"/>
      <c r="AL38" s="15"/>
      <c r="AM38" s="15"/>
      <c r="AN38" s="15"/>
      <c r="AO38" s="15"/>
      <c r="AP38" s="15"/>
      <c r="AQ38" s="15"/>
      <c r="AR38" s="15"/>
      <c r="AS38" s="15"/>
      <c r="AT38" s="15"/>
      <c r="AU38" s="15"/>
      <c r="AV38" s="15"/>
      <c r="AW38" s="15"/>
      <c r="AX38" s="15"/>
      <c r="AY38" s="20">
        <f t="shared" si="1"/>
        <v>182.01682346081407</v>
      </c>
      <c r="AZ38" s="15"/>
      <c r="BA38" s="49">
        <f>賃金!Q59*$B$3/100</f>
        <v>8.924164618236917</v>
      </c>
      <c r="BB38" s="15">
        <f t="shared" si="5"/>
        <v>8.7969829389032199</v>
      </c>
      <c r="BC38" s="15">
        <f t="shared" si="5"/>
        <v>8.6562018861071799</v>
      </c>
      <c r="BD38" s="15">
        <f t="shared" si="5"/>
        <v>8.5150923386528472</v>
      </c>
      <c r="BE38" s="15">
        <f t="shared" si="5"/>
        <v>8.3565201036904551</v>
      </c>
      <c r="BF38" s="15">
        <f t="shared" si="5"/>
        <v>8.1937340648276429</v>
      </c>
      <c r="BG38" s="15">
        <f t="shared" si="5"/>
        <v>8.029575256583275</v>
      </c>
      <c r="BH38" s="15">
        <f t="shared" si="5"/>
        <v>7.8666498207674511</v>
      </c>
      <c r="BI38" s="15">
        <f t="shared" ref="BH38:BR56" si="15">BH37</f>
        <v>7.6054109255385685</v>
      </c>
      <c r="BJ38" s="15">
        <f t="shared" si="15"/>
        <v>7.4535990082770436</v>
      </c>
      <c r="BK38" s="15">
        <f t="shared" si="15"/>
        <v>7.3088047157221512</v>
      </c>
      <c r="BL38" s="15">
        <f t="shared" si="15"/>
        <v>7.1721487834273008</v>
      </c>
      <c r="BM38" s="15">
        <f t="shared" si="15"/>
        <v>7.0442582543504537</v>
      </c>
      <c r="BN38" s="15">
        <f t="shared" si="11"/>
        <v>7.077980780270809</v>
      </c>
      <c r="BO38" s="15">
        <f t="shared" si="11"/>
        <v>6.9648231895032007</v>
      </c>
      <c r="BP38" s="15">
        <f t="shared" si="11"/>
        <v>6.8589841249157653</v>
      </c>
      <c r="BQ38" s="15">
        <f t="shared" si="11"/>
        <v>6.7585507651501562</v>
      </c>
      <c r="BR38" s="15">
        <f t="shared" si="11"/>
        <v>6.6608380237682709</v>
      </c>
      <c r="BS38" s="15">
        <f t="shared" si="11"/>
        <v>6.967391738831866</v>
      </c>
      <c r="BT38" s="15">
        <f t="shared" si="11"/>
        <v>6.8573084220511715</v>
      </c>
      <c r="BU38" s="15">
        <f t="shared" si="11"/>
        <v>6.7360731811381029</v>
      </c>
      <c r="BV38" s="15">
        <f t="shared" si="11"/>
        <v>6.5969870543131579</v>
      </c>
      <c r="BW38" s="15">
        <f t="shared" si="11"/>
        <v>6.4322469426518873</v>
      </c>
      <c r="BX38" s="15">
        <f t="shared" si="11"/>
        <v>6.5483819357375284</v>
      </c>
      <c r="BY38" s="15">
        <f t="shared" si="11"/>
        <v>6.2918651336092113</v>
      </c>
      <c r="BZ38" s="15">
        <f t="shared" si="11"/>
        <v>5.9762442548618768</v>
      </c>
      <c r="CA38" s="15">
        <f t="shared" si="11"/>
        <v>5.5880839439095329</v>
      </c>
      <c r="CB38" s="15"/>
      <c r="CC38" s="15"/>
      <c r="CD38" s="15"/>
      <c r="CE38" s="15"/>
      <c r="CF38" s="15"/>
      <c r="CG38" s="15"/>
      <c r="CH38" s="15"/>
      <c r="CI38" s="15"/>
      <c r="CJ38" s="15"/>
      <c r="CK38" s="15"/>
      <c r="CL38" s="15"/>
      <c r="CM38" s="15"/>
      <c r="CN38" s="15"/>
      <c r="CO38" s="15"/>
      <c r="CP38" s="15"/>
      <c r="CQ38" s="15"/>
      <c r="CR38" s="15"/>
      <c r="CS38" s="15"/>
      <c r="CT38" s="20">
        <f t="shared" si="6"/>
        <v>187.31473758756013</v>
      </c>
      <c r="CU38" s="15"/>
      <c r="CV38" s="49">
        <f>賃金!R59*$B$3/100</f>
        <v>15.26675914051614</v>
      </c>
      <c r="CW38" s="15">
        <f t="shared" si="7"/>
        <v>14.86797133869017</v>
      </c>
      <c r="CX38" s="15">
        <f t="shared" si="7"/>
        <v>14.439103379894329</v>
      </c>
      <c r="CY38" s="15">
        <f t="shared" si="7"/>
        <v>13.681730026542732</v>
      </c>
      <c r="CZ38" s="15">
        <f t="shared" si="7"/>
        <v>13.232187370870513</v>
      </c>
      <c r="DA38" s="15">
        <f t="shared" si="7"/>
        <v>12.781213881895367</v>
      </c>
      <c r="DB38" s="15">
        <f t="shared" si="7"/>
        <v>12.337080661897291</v>
      </c>
      <c r="DC38" s="15">
        <f t="shared" si="7"/>
        <v>11.907194663330973</v>
      </c>
      <c r="DD38" s="15">
        <f t="shared" si="7"/>
        <v>11.345932885526729</v>
      </c>
      <c r="DE38" s="15">
        <f t="shared" si="7"/>
        <v>10.96737008432917</v>
      </c>
      <c r="DF38" s="15">
        <f t="shared" si="7"/>
        <v>10.617691829735302</v>
      </c>
      <c r="DG38" s="15">
        <f t="shared" si="7"/>
        <v>10.298811092286055</v>
      </c>
      <c r="DH38" s="15">
        <f t="shared" si="7"/>
        <v>10.010795528001115</v>
      </c>
      <c r="DI38" s="15">
        <f t="shared" si="12"/>
        <v>10.0789709094561</v>
      </c>
      <c r="DJ38" s="15">
        <f t="shared" si="12"/>
        <v>9.836645604983838</v>
      </c>
      <c r="DK38" s="15">
        <f t="shared" si="12"/>
        <v>9.6129359010327544</v>
      </c>
      <c r="DL38" s="15">
        <f t="shared" si="12"/>
        <v>9.3982309225450305</v>
      </c>
      <c r="DM38" s="15">
        <f t="shared" si="12"/>
        <v>9.1799866436082151</v>
      </c>
      <c r="DN38" s="15">
        <f t="shared" si="12"/>
        <v>9.494493161063712</v>
      </c>
      <c r="DO38" s="15">
        <f t="shared" si="12"/>
        <v>9.2017614288281759</v>
      </c>
      <c r="DP38" s="15">
        <f t="shared" si="12"/>
        <v>8.8444534000686197</v>
      </c>
      <c r="DQ38" s="15">
        <f t="shared" si="12"/>
        <v>8.3946155351528748</v>
      </c>
      <c r="DR38" s="15">
        <f t="shared" si="12"/>
        <v>7.8200908724070315</v>
      </c>
      <c r="DS38" s="15">
        <f t="shared" si="12"/>
        <v>6.7903834533808318</v>
      </c>
      <c r="DT38" s="15">
        <f t="shared" si="12"/>
        <v>5.891038990740082</v>
      </c>
      <c r="DU38" s="15"/>
      <c r="DV38" s="15"/>
      <c r="DW38" s="15"/>
      <c r="DX38" s="15"/>
      <c r="DY38" s="15"/>
      <c r="DZ38" s="15"/>
      <c r="EA38" s="15"/>
      <c r="EB38" s="15"/>
      <c r="EC38" s="15"/>
      <c r="ED38" s="15"/>
      <c r="EE38" s="15"/>
      <c r="EF38" s="15"/>
      <c r="EN38" s="20">
        <f t="shared" si="8"/>
        <v>251.030689566267</v>
      </c>
      <c r="EO38" s="29">
        <f t="shared" si="3"/>
        <v>23605.83390824762</v>
      </c>
      <c r="EQ38" s="13">
        <f t="shared" si="9"/>
        <v>-5616.3702649999996</v>
      </c>
      <c r="ER38" s="20">
        <f t="shared" si="4"/>
        <v>17989.463643247618</v>
      </c>
      <c r="ES38" s="13">
        <f t="shared" si="0"/>
        <v>405.42598745873858</v>
      </c>
    </row>
    <row r="39" spans="1:149">
      <c r="A39" s="18">
        <v>2051</v>
      </c>
      <c r="C39" s="13">
        <v>48</v>
      </c>
      <c r="D39" s="49">
        <f>賃金!P60*$B$3/100</f>
        <v>8.1677354229355519</v>
      </c>
      <c r="E39" s="15">
        <f t="shared" si="14"/>
        <v>8.0918329034342431</v>
      </c>
      <c r="F39" s="15">
        <f t="shared" si="14"/>
        <v>8.0026776164986604</v>
      </c>
      <c r="G39" s="15">
        <f t="shared" si="14"/>
        <v>7.902316315296761</v>
      </c>
      <c r="H39" s="15">
        <f t="shared" si="14"/>
        <v>7.7426534848312114</v>
      </c>
      <c r="I39" s="15">
        <f t="shared" si="14"/>
        <v>7.6263423978204594</v>
      </c>
      <c r="J39" s="15">
        <f t="shared" si="14"/>
        <v>7.5043396678348326</v>
      </c>
      <c r="K39" s="15">
        <f t="shared" si="14"/>
        <v>7.3782159048306548</v>
      </c>
      <c r="L39" s="15">
        <f t="shared" si="13"/>
        <v>7.2494079253503196</v>
      </c>
      <c r="M39" s="15">
        <f t="shared" si="13"/>
        <v>7.0251188260600985</v>
      </c>
      <c r="N39" s="15">
        <f t="shared" si="13"/>
        <v>6.8964055570862106</v>
      </c>
      <c r="O39" s="15">
        <f t="shared" si="13"/>
        <v>6.7684336584536968</v>
      </c>
      <c r="P39" s="15">
        <f t="shared" si="13"/>
        <v>6.6420216375684058</v>
      </c>
      <c r="Q39" s="15">
        <f t="shared" si="13"/>
        <v>6.5178203673796409</v>
      </c>
      <c r="R39" s="15">
        <f t="shared" si="13"/>
        <v>6.3936083578356362</v>
      </c>
      <c r="S39" s="15">
        <f t="shared" si="13"/>
        <v>6.2751250514701518</v>
      </c>
      <c r="T39" s="15">
        <f t="shared" si="13"/>
        <v>6.1597267875527999</v>
      </c>
      <c r="U39" s="15">
        <f t="shared" si="10"/>
        <v>6.0473227208277844</v>
      </c>
      <c r="V39" s="15">
        <f t="shared" si="10"/>
        <v>5.9376188479454877</v>
      </c>
      <c r="W39" s="15">
        <f t="shared" si="10"/>
        <v>6.1899714601536946</v>
      </c>
      <c r="X39" s="15">
        <f t="shared" si="10"/>
        <v>6.0773928616892192</v>
      </c>
      <c r="Y39" s="15">
        <f t="shared" si="10"/>
        <v>5.9653749031829086</v>
      </c>
      <c r="Z39" s="15">
        <f t="shared" si="10"/>
        <v>5.8526670596370316</v>
      </c>
      <c r="AA39" s="15">
        <f t="shared" si="10"/>
        <v>5.7377653167537561</v>
      </c>
      <c r="AB39" s="15">
        <f t="shared" si="10"/>
        <v>6.1788346961267928</v>
      </c>
      <c r="AC39" s="15">
        <f t="shared" si="10"/>
        <v>6.0415395898327766</v>
      </c>
      <c r="AD39" s="15">
        <f t="shared" si="10"/>
        <v>5.895114673315538</v>
      </c>
      <c r="AE39" s="15">
        <f t="shared" si="10"/>
        <v>5.7367079417596996</v>
      </c>
      <c r="AF39" s="15">
        <f t="shared" si="10"/>
        <v>5.5631470832286372</v>
      </c>
      <c r="AG39" s="15">
        <f t="shared" si="10"/>
        <v>4.7091527504911594</v>
      </c>
      <c r="AH39" s="15"/>
      <c r="AI39" s="15"/>
      <c r="AJ39" s="15"/>
      <c r="AK39" s="15"/>
      <c r="AL39" s="15"/>
      <c r="AM39" s="15"/>
      <c r="AN39" s="15"/>
      <c r="AO39" s="15"/>
      <c r="AP39" s="15"/>
      <c r="AQ39" s="15"/>
      <c r="AR39" s="15"/>
      <c r="AS39" s="15"/>
      <c r="AT39" s="15"/>
      <c r="AU39" s="15"/>
      <c r="AV39" s="15"/>
      <c r="AW39" s="15"/>
      <c r="AX39" s="15"/>
      <c r="AY39" s="20">
        <f t="shared" si="1"/>
        <v>190.1086563642483</v>
      </c>
      <c r="AZ39" s="15"/>
      <c r="BA39" s="49">
        <f>賃金!Q60*$B$3/100</f>
        <v>9.0345009779364371</v>
      </c>
      <c r="BB39" s="15">
        <f t="shared" ref="BB39:BG56" si="16">BA38</f>
        <v>8.924164618236917</v>
      </c>
      <c r="BC39" s="15">
        <f t="shared" si="16"/>
        <v>8.7969829389032199</v>
      </c>
      <c r="BD39" s="15">
        <f t="shared" si="16"/>
        <v>8.6562018861071799</v>
      </c>
      <c r="BE39" s="15">
        <f t="shared" si="16"/>
        <v>8.5150923386528472</v>
      </c>
      <c r="BF39" s="15">
        <f t="shared" si="16"/>
        <v>8.3565201036904551</v>
      </c>
      <c r="BG39" s="15">
        <f t="shared" si="16"/>
        <v>8.1937340648276429</v>
      </c>
      <c r="BH39" s="15">
        <f t="shared" si="15"/>
        <v>8.029575256583275</v>
      </c>
      <c r="BI39" s="15">
        <f t="shared" si="15"/>
        <v>7.8666498207674511</v>
      </c>
      <c r="BJ39" s="15">
        <f t="shared" si="15"/>
        <v>7.6054109255385685</v>
      </c>
      <c r="BK39" s="15">
        <f t="shared" si="15"/>
        <v>7.4535990082770436</v>
      </c>
      <c r="BL39" s="15">
        <f t="shared" si="15"/>
        <v>7.3088047157221512</v>
      </c>
      <c r="BM39" s="15">
        <f t="shared" si="15"/>
        <v>7.1721487834273008</v>
      </c>
      <c r="BN39" s="15">
        <f t="shared" si="11"/>
        <v>7.0442582543504537</v>
      </c>
      <c r="BO39" s="15">
        <f t="shared" si="11"/>
        <v>7.077980780270809</v>
      </c>
      <c r="BP39" s="15">
        <f t="shared" si="11"/>
        <v>6.9648231895032007</v>
      </c>
      <c r="BQ39" s="15">
        <f t="shared" si="11"/>
        <v>6.8589841249157653</v>
      </c>
      <c r="BR39" s="15">
        <f t="shared" si="11"/>
        <v>6.7585507651501562</v>
      </c>
      <c r="BS39" s="15">
        <f t="shared" si="11"/>
        <v>6.6608380237682709</v>
      </c>
      <c r="BT39" s="15">
        <f t="shared" si="11"/>
        <v>6.967391738831866</v>
      </c>
      <c r="BU39" s="15">
        <f t="shared" si="11"/>
        <v>6.8573084220511715</v>
      </c>
      <c r="BV39" s="15">
        <f t="shared" si="11"/>
        <v>6.7360731811381029</v>
      </c>
      <c r="BW39" s="15">
        <f t="shared" si="11"/>
        <v>6.5969870543131579</v>
      </c>
      <c r="BX39" s="15">
        <f t="shared" si="11"/>
        <v>6.4322469426518873</v>
      </c>
      <c r="BY39" s="15">
        <f t="shared" si="11"/>
        <v>6.5483819357375284</v>
      </c>
      <c r="BZ39" s="15">
        <f t="shared" si="11"/>
        <v>6.2918651336092113</v>
      </c>
      <c r="CA39" s="15">
        <f t="shared" si="11"/>
        <v>5.9762442548618768</v>
      </c>
      <c r="CB39" s="15">
        <f t="shared" si="11"/>
        <v>5.5880839439095329</v>
      </c>
      <c r="CC39" s="15"/>
      <c r="CD39" s="15"/>
      <c r="CE39" s="15"/>
      <c r="CF39" s="15"/>
      <c r="CG39" s="15"/>
      <c r="CH39" s="15"/>
      <c r="CI39" s="15"/>
      <c r="CJ39" s="15"/>
      <c r="CK39" s="15"/>
      <c r="CL39" s="15"/>
      <c r="CM39" s="15"/>
      <c r="CN39" s="15"/>
      <c r="CO39" s="15"/>
      <c r="CP39" s="15"/>
      <c r="CQ39" s="15"/>
      <c r="CR39" s="15"/>
      <c r="CS39" s="15"/>
      <c r="CT39" s="20">
        <f t="shared" si="6"/>
        <v>196.23890220579705</v>
      </c>
      <c r="CU39" s="15"/>
      <c r="CV39" s="49">
        <f>賃金!R60*$B$3/100</f>
        <v>15.625531908962914</v>
      </c>
      <c r="CW39" s="15">
        <f t="shared" si="7"/>
        <v>15.26675914051614</v>
      </c>
      <c r="CX39" s="15">
        <f t="shared" si="7"/>
        <v>14.86797133869017</v>
      </c>
      <c r="CY39" s="15">
        <f t="shared" si="7"/>
        <v>14.439103379894329</v>
      </c>
      <c r="CZ39" s="15">
        <f t="shared" si="7"/>
        <v>13.681730026542732</v>
      </c>
      <c r="DA39" s="15">
        <f t="shared" si="7"/>
        <v>13.232187370870513</v>
      </c>
      <c r="DB39" s="15">
        <f t="shared" si="7"/>
        <v>12.781213881895367</v>
      </c>
      <c r="DC39" s="15">
        <f t="shared" si="7"/>
        <v>12.337080661897291</v>
      </c>
      <c r="DD39" s="15">
        <f t="shared" si="7"/>
        <v>11.907194663330973</v>
      </c>
      <c r="DE39" s="15">
        <f t="shared" si="7"/>
        <v>11.345932885526729</v>
      </c>
      <c r="DF39" s="15">
        <f t="shared" si="7"/>
        <v>10.96737008432917</v>
      </c>
      <c r="DG39" s="15">
        <f t="shared" si="7"/>
        <v>10.617691829735302</v>
      </c>
      <c r="DH39" s="15">
        <f t="shared" si="7"/>
        <v>10.298811092286055</v>
      </c>
      <c r="DI39" s="15">
        <f t="shared" si="12"/>
        <v>10.010795528001115</v>
      </c>
      <c r="DJ39" s="15">
        <f t="shared" si="12"/>
        <v>10.0789709094561</v>
      </c>
      <c r="DK39" s="15">
        <f t="shared" si="12"/>
        <v>9.836645604983838</v>
      </c>
      <c r="DL39" s="15">
        <f t="shared" si="12"/>
        <v>9.6129359010327544</v>
      </c>
      <c r="DM39" s="15">
        <f t="shared" si="12"/>
        <v>9.3982309225450305</v>
      </c>
      <c r="DN39" s="15">
        <f t="shared" si="12"/>
        <v>9.1799866436082151</v>
      </c>
      <c r="DO39" s="15">
        <f t="shared" si="12"/>
        <v>9.494493161063712</v>
      </c>
      <c r="DP39" s="15">
        <f t="shared" si="12"/>
        <v>9.2017614288281759</v>
      </c>
      <c r="DQ39" s="15">
        <f t="shared" si="12"/>
        <v>8.8444534000686197</v>
      </c>
      <c r="DR39" s="15">
        <f t="shared" si="12"/>
        <v>8.3946155351528748</v>
      </c>
      <c r="DS39" s="15">
        <f t="shared" si="12"/>
        <v>7.8200908724070315</v>
      </c>
      <c r="DT39" s="15">
        <f t="shared" si="12"/>
        <v>6.7903834533808318</v>
      </c>
      <c r="DU39" s="15">
        <f t="shared" si="12"/>
        <v>5.891038990740082</v>
      </c>
      <c r="DV39" s="15"/>
      <c r="DW39" s="15"/>
      <c r="DX39" s="15"/>
      <c r="DY39" s="15"/>
      <c r="DZ39" s="15"/>
      <c r="EA39" s="15"/>
      <c r="EB39" s="15"/>
      <c r="EC39" s="15"/>
      <c r="ED39" s="15"/>
      <c r="EE39" s="15"/>
      <c r="EF39" s="15"/>
      <c r="EN39" s="20">
        <f t="shared" si="8"/>
        <v>266.29744870678314</v>
      </c>
      <c r="EO39" s="29">
        <f t="shared" si="3"/>
        <v>24905.354704208021</v>
      </c>
      <c r="EQ39" s="13">
        <f t="shared" si="9"/>
        <v>-5616.3702649999996</v>
      </c>
      <c r="ER39" s="20">
        <f t="shared" si="4"/>
        <v>19288.984439208019</v>
      </c>
      <c r="ES39" s="13">
        <f t="shared" si="0"/>
        <v>381.42218565929579</v>
      </c>
    </row>
    <row r="40" spans="1:149">
      <c r="A40" s="18">
        <v>2052</v>
      </c>
      <c r="C40" s="13">
        <v>49</v>
      </c>
      <c r="D40" s="49">
        <f>賃金!P61*$B$3/100</f>
        <v>8.2282400832887408</v>
      </c>
      <c r="E40" s="15">
        <f t="shared" si="14"/>
        <v>8.1677354229355519</v>
      </c>
      <c r="F40" s="15">
        <f t="shared" si="14"/>
        <v>8.0918329034342431</v>
      </c>
      <c r="G40" s="15">
        <f t="shared" si="14"/>
        <v>8.0026776164986604</v>
      </c>
      <c r="H40" s="15">
        <f t="shared" si="14"/>
        <v>7.902316315296761</v>
      </c>
      <c r="I40" s="15">
        <f t="shared" si="14"/>
        <v>7.7426534848312114</v>
      </c>
      <c r="J40" s="15">
        <f t="shared" si="14"/>
        <v>7.6263423978204594</v>
      </c>
      <c r="K40" s="15">
        <f t="shared" si="14"/>
        <v>7.5043396678348326</v>
      </c>
      <c r="L40" s="15">
        <f t="shared" si="13"/>
        <v>7.3782159048306548</v>
      </c>
      <c r="M40" s="15">
        <f t="shared" si="13"/>
        <v>7.2494079253503196</v>
      </c>
      <c r="N40" s="15">
        <f t="shared" si="13"/>
        <v>7.0251188260600985</v>
      </c>
      <c r="O40" s="15">
        <f t="shared" si="13"/>
        <v>6.8964055570862106</v>
      </c>
      <c r="P40" s="15">
        <f t="shared" si="13"/>
        <v>6.7684336584536968</v>
      </c>
      <c r="Q40" s="15">
        <f t="shared" si="13"/>
        <v>6.6420216375684058</v>
      </c>
      <c r="R40" s="15">
        <f t="shared" si="13"/>
        <v>6.5178203673796409</v>
      </c>
      <c r="S40" s="15">
        <f t="shared" si="13"/>
        <v>6.3936083578356362</v>
      </c>
      <c r="T40" s="15">
        <f t="shared" si="13"/>
        <v>6.2751250514701518</v>
      </c>
      <c r="U40" s="15">
        <f t="shared" si="10"/>
        <v>6.1597267875527999</v>
      </c>
      <c r="V40" s="15">
        <f t="shared" si="10"/>
        <v>6.0473227208277844</v>
      </c>
      <c r="W40" s="15">
        <f t="shared" si="10"/>
        <v>5.9376188479454877</v>
      </c>
      <c r="X40" s="15">
        <f t="shared" si="10"/>
        <v>6.1899714601536946</v>
      </c>
      <c r="Y40" s="15">
        <f t="shared" si="10"/>
        <v>6.0773928616892192</v>
      </c>
      <c r="Z40" s="15">
        <f t="shared" si="10"/>
        <v>5.9653749031829086</v>
      </c>
      <c r="AA40" s="15">
        <f t="shared" si="10"/>
        <v>5.8526670596370316</v>
      </c>
      <c r="AB40" s="15">
        <f t="shared" si="10"/>
        <v>5.7377653167537561</v>
      </c>
      <c r="AC40" s="15">
        <f t="shared" si="10"/>
        <v>6.1788346961267928</v>
      </c>
      <c r="AD40" s="15">
        <f t="shared" si="10"/>
        <v>6.0415395898327766</v>
      </c>
      <c r="AE40" s="15">
        <f t="shared" si="10"/>
        <v>5.895114673315538</v>
      </c>
      <c r="AF40" s="15">
        <f t="shared" si="10"/>
        <v>5.7367079417596996</v>
      </c>
      <c r="AG40" s="15">
        <f t="shared" si="10"/>
        <v>5.5631470832286372</v>
      </c>
      <c r="AH40" s="15">
        <f t="shared" si="10"/>
        <v>4.7091527504911594</v>
      </c>
      <c r="AI40" s="15"/>
      <c r="AJ40" s="15"/>
      <c r="AK40" s="15"/>
      <c r="AL40" s="15"/>
      <c r="AM40" s="15"/>
      <c r="AN40" s="15"/>
      <c r="AO40" s="15"/>
      <c r="AP40" s="15"/>
      <c r="AQ40" s="15"/>
      <c r="AR40" s="15"/>
      <c r="AS40" s="15"/>
      <c r="AT40" s="15"/>
      <c r="AU40" s="15"/>
      <c r="AV40" s="15"/>
      <c r="AW40" s="15"/>
      <c r="AX40" s="15"/>
      <c r="AY40" s="20">
        <f t="shared" si="1"/>
        <v>198.27639178718383</v>
      </c>
      <c r="AZ40" s="15"/>
      <c r="BA40" s="49">
        <f>賃金!Q61*$B$3/100</f>
        <v>9.1247765553938311</v>
      </c>
      <c r="BB40" s="15">
        <f t="shared" si="16"/>
        <v>9.0345009779364371</v>
      </c>
      <c r="BC40" s="15">
        <f t="shared" si="16"/>
        <v>8.924164618236917</v>
      </c>
      <c r="BD40" s="15">
        <f t="shared" si="16"/>
        <v>8.7969829389032199</v>
      </c>
      <c r="BE40" s="15">
        <f t="shared" si="16"/>
        <v>8.6562018861071799</v>
      </c>
      <c r="BF40" s="15">
        <f t="shared" si="16"/>
        <v>8.5150923386528472</v>
      </c>
      <c r="BG40" s="15">
        <f t="shared" si="16"/>
        <v>8.3565201036904551</v>
      </c>
      <c r="BH40" s="15">
        <f t="shared" si="15"/>
        <v>8.1937340648276429</v>
      </c>
      <c r="BI40" s="15">
        <f t="shared" si="15"/>
        <v>8.029575256583275</v>
      </c>
      <c r="BJ40" s="15">
        <f t="shared" si="15"/>
        <v>7.8666498207674511</v>
      </c>
      <c r="BK40" s="15">
        <f t="shared" si="15"/>
        <v>7.6054109255385685</v>
      </c>
      <c r="BL40" s="15">
        <f t="shared" si="15"/>
        <v>7.4535990082770436</v>
      </c>
      <c r="BM40" s="15">
        <f t="shared" si="15"/>
        <v>7.3088047157221512</v>
      </c>
      <c r="BN40" s="15">
        <f t="shared" si="11"/>
        <v>7.1721487834273008</v>
      </c>
      <c r="BO40" s="15">
        <f t="shared" si="11"/>
        <v>7.0442582543504537</v>
      </c>
      <c r="BP40" s="15">
        <f t="shared" si="11"/>
        <v>7.077980780270809</v>
      </c>
      <c r="BQ40" s="15">
        <f t="shared" si="11"/>
        <v>6.9648231895032007</v>
      </c>
      <c r="BR40" s="15">
        <f t="shared" si="11"/>
        <v>6.8589841249157653</v>
      </c>
      <c r="BS40" s="15">
        <f t="shared" si="11"/>
        <v>6.7585507651501562</v>
      </c>
      <c r="BT40" s="15">
        <f t="shared" si="11"/>
        <v>6.6608380237682709</v>
      </c>
      <c r="BU40" s="15">
        <f t="shared" si="11"/>
        <v>6.967391738831866</v>
      </c>
      <c r="BV40" s="15">
        <f t="shared" si="11"/>
        <v>6.8573084220511715</v>
      </c>
      <c r="BW40" s="15">
        <f t="shared" si="11"/>
        <v>6.7360731811381029</v>
      </c>
      <c r="BX40" s="15">
        <f t="shared" si="11"/>
        <v>6.5969870543131579</v>
      </c>
      <c r="BY40" s="15">
        <f t="shared" si="11"/>
        <v>6.4322469426518873</v>
      </c>
      <c r="BZ40" s="15">
        <f t="shared" si="11"/>
        <v>6.5483819357375284</v>
      </c>
      <c r="CA40" s="15">
        <f t="shared" si="11"/>
        <v>6.2918651336092113</v>
      </c>
      <c r="CB40" s="15">
        <f t="shared" si="11"/>
        <v>5.9762442548618768</v>
      </c>
      <c r="CC40" s="15">
        <f t="shared" si="11"/>
        <v>5.5880839439095329</v>
      </c>
      <c r="CD40" s="15"/>
      <c r="CE40" s="15"/>
      <c r="CF40" s="15"/>
      <c r="CG40" s="15"/>
      <c r="CH40" s="15"/>
      <c r="CI40" s="15"/>
      <c r="CJ40" s="15"/>
      <c r="CK40" s="15"/>
      <c r="CL40" s="15"/>
      <c r="CM40" s="15"/>
      <c r="CN40" s="15"/>
      <c r="CO40" s="15"/>
      <c r="CP40" s="15"/>
      <c r="CQ40" s="15"/>
      <c r="CR40" s="15"/>
      <c r="CS40" s="15"/>
      <c r="CT40" s="20">
        <f t="shared" si="6"/>
        <v>205.27340318373348</v>
      </c>
      <c r="CU40" s="15"/>
      <c r="CV40" s="49">
        <f>賃金!R61*$B$3/100</f>
        <v>15.934499691897559</v>
      </c>
      <c r="CW40" s="15">
        <f t="shared" si="7"/>
        <v>15.625531908962914</v>
      </c>
      <c r="CX40" s="15">
        <f t="shared" si="7"/>
        <v>15.26675914051614</v>
      </c>
      <c r="CY40" s="15">
        <f t="shared" si="7"/>
        <v>14.86797133869017</v>
      </c>
      <c r="CZ40" s="15">
        <f t="shared" si="7"/>
        <v>14.439103379894329</v>
      </c>
      <c r="DA40" s="15">
        <f t="shared" si="7"/>
        <v>13.681730026542732</v>
      </c>
      <c r="DB40" s="15">
        <f t="shared" si="7"/>
        <v>13.232187370870513</v>
      </c>
      <c r="DC40" s="15">
        <f t="shared" si="7"/>
        <v>12.781213881895367</v>
      </c>
      <c r="DD40" s="15">
        <f t="shared" ref="DC40:DN56" si="17">DC39</f>
        <v>12.337080661897291</v>
      </c>
      <c r="DE40" s="15">
        <f t="shared" si="17"/>
        <v>11.907194663330973</v>
      </c>
      <c r="DF40" s="15">
        <f t="shared" si="17"/>
        <v>11.345932885526729</v>
      </c>
      <c r="DG40" s="15">
        <f t="shared" si="17"/>
        <v>10.96737008432917</v>
      </c>
      <c r="DH40" s="15">
        <f t="shared" si="17"/>
        <v>10.617691829735302</v>
      </c>
      <c r="DI40" s="15">
        <f t="shared" si="12"/>
        <v>10.298811092286055</v>
      </c>
      <c r="DJ40" s="15">
        <f t="shared" si="12"/>
        <v>10.010795528001115</v>
      </c>
      <c r="DK40" s="15">
        <f t="shared" si="12"/>
        <v>10.0789709094561</v>
      </c>
      <c r="DL40" s="15">
        <f t="shared" si="12"/>
        <v>9.836645604983838</v>
      </c>
      <c r="DM40" s="15">
        <f t="shared" si="12"/>
        <v>9.6129359010327544</v>
      </c>
      <c r="DN40" s="15">
        <f t="shared" si="12"/>
        <v>9.3982309225450305</v>
      </c>
      <c r="DO40" s="15">
        <f t="shared" si="12"/>
        <v>9.1799866436082151</v>
      </c>
      <c r="DP40" s="15">
        <f t="shared" si="12"/>
        <v>9.494493161063712</v>
      </c>
      <c r="DQ40" s="15">
        <f t="shared" si="12"/>
        <v>9.2017614288281759</v>
      </c>
      <c r="DR40" s="15">
        <f t="shared" si="12"/>
        <v>8.8444534000686197</v>
      </c>
      <c r="DS40" s="15">
        <f t="shared" si="12"/>
        <v>8.3946155351528748</v>
      </c>
      <c r="DT40" s="15">
        <f t="shared" si="12"/>
        <v>7.8200908724070315</v>
      </c>
      <c r="DU40" s="15">
        <f t="shared" si="12"/>
        <v>6.7903834533808318</v>
      </c>
      <c r="DV40" s="15">
        <f t="shared" si="12"/>
        <v>5.891038990740082</v>
      </c>
      <c r="DW40" s="15"/>
      <c r="DX40" s="15"/>
      <c r="DY40" s="15"/>
      <c r="DZ40" s="15"/>
      <c r="EA40" s="15"/>
      <c r="EB40" s="15"/>
      <c r="EC40" s="15"/>
      <c r="ED40" s="15"/>
      <c r="EE40" s="15"/>
      <c r="EF40" s="15"/>
      <c r="EN40" s="20">
        <f t="shared" si="8"/>
        <v>281.92298061574604</v>
      </c>
      <c r="EO40" s="29">
        <f t="shared" si="3"/>
        <v>26230.166859882407</v>
      </c>
      <c r="EQ40" s="13">
        <f t="shared" si="9"/>
        <v>-5616.3702649999996</v>
      </c>
      <c r="ER40" s="20">
        <f t="shared" si="4"/>
        <v>20613.796594882406</v>
      </c>
      <c r="ES40" s="13">
        <f t="shared" si="0"/>
        <v>357.64964118429305</v>
      </c>
    </row>
    <row r="41" spans="1:149">
      <c r="A41" s="18">
        <v>2053</v>
      </c>
      <c r="C41" s="13">
        <v>50</v>
      </c>
      <c r="D41" s="49">
        <f>賃金!P62*$B$3/100</f>
        <v>8.0904169410406652</v>
      </c>
      <c r="E41" s="15">
        <f t="shared" si="14"/>
        <v>8.2282400832887408</v>
      </c>
      <c r="F41" s="15">
        <f t="shared" si="14"/>
        <v>8.1677354229355519</v>
      </c>
      <c r="G41" s="15">
        <f t="shared" si="14"/>
        <v>8.0918329034342431</v>
      </c>
      <c r="H41" s="15">
        <f t="shared" si="14"/>
        <v>8.0026776164986604</v>
      </c>
      <c r="I41" s="15">
        <f t="shared" si="14"/>
        <v>7.902316315296761</v>
      </c>
      <c r="J41" s="15">
        <f t="shared" si="14"/>
        <v>7.7426534848312114</v>
      </c>
      <c r="K41" s="15">
        <f t="shared" si="14"/>
        <v>7.6263423978204594</v>
      </c>
      <c r="L41" s="15">
        <f t="shared" si="13"/>
        <v>7.5043396678348326</v>
      </c>
      <c r="M41" s="15">
        <f t="shared" si="13"/>
        <v>7.3782159048306548</v>
      </c>
      <c r="N41" s="15">
        <f t="shared" si="13"/>
        <v>7.2494079253503196</v>
      </c>
      <c r="O41" s="15">
        <f t="shared" si="13"/>
        <v>7.0251188260600985</v>
      </c>
      <c r="P41" s="15">
        <f t="shared" si="13"/>
        <v>6.8964055570862106</v>
      </c>
      <c r="Q41" s="15">
        <f t="shared" si="13"/>
        <v>6.7684336584536968</v>
      </c>
      <c r="R41" s="15">
        <f t="shared" si="13"/>
        <v>6.6420216375684058</v>
      </c>
      <c r="S41" s="15">
        <f t="shared" si="13"/>
        <v>6.5178203673796409</v>
      </c>
      <c r="T41" s="15">
        <f t="shared" si="13"/>
        <v>6.3936083578356362</v>
      </c>
      <c r="U41" s="15">
        <f t="shared" si="10"/>
        <v>6.2751250514701518</v>
      </c>
      <c r="V41" s="15">
        <f t="shared" si="10"/>
        <v>6.1597267875527999</v>
      </c>
      <c r="W41" s="15">
        <f t="shared" si="10"/>
        <v>6.0473227208277844</v>
      </c>
      <c r="X41" s="15">
        <f t="shared" si="10"/>
        <v>5.9376188479454877</v>
      </c>
      <c r="Y41" s="15">
        <f t="shared" si="10"/>
        <v>6.1899714601536946</v>
      </c>
      <c r="Z41" s="15">
        <f t="shared" si="10"/>
        <v>6.0773928616892192</v>
      </c>
      <c r="AA41" s="15">
        <f t="shared" si="10"/>
        <v>5.9653749031829086</v>
      </c>
      <c r="AB41" s="15">
        <f t="shared" si="10"/>
        <v>5.8526670596370316</v>
      </c>
      <c r="AC41" s="15">
        <f t="shared" si="10"/>
        <v>5.7377653167537561</v>
      </c>
      <c r="AD41" s="15">
        <f t="shared" si="10"/>
        <v>6.1788346961267928</v>
      </c>
      <c r="AE41" s="15">
        <f t="shared" si="10"/>
        <v>6.0415395898327766</v>
      </c>
      <c r="AF41" s="15">
        <f t="shared" si="10"/>
        <v>5.895114673315538</v>
      </c>
      <c r="AG41" s="15">
        <f t="shared" si="10"/>
        <v>5.7367079417596996</v>
      </c>
      <c r="AH41" s="15">
        <f t="shared" si="10"/>
        <v>5.5631470832286372</v>
      </c>
      <c r="AI41" s="15">
        <f t="shared" si="10"/>
        <v>4.7091527504911594</v>
      </c>
      <c r="AJ41" s="15"/>
      <c r="AK41" s="15"/>
      <c r="AL41" s="15"/>
      <c r="AM41" s="15"/>
      <c r="AN41" s="15"/>
      <c r="AO41" s="15"/>
      <c r="AP41" s="15"/>
      <c r="AQ41" s="15"/>
      <c r="AR41" s="15"/>
      <c r="AS41" s="15"/>
      <c r="AT41" s="15"/>
      <c r="AU41" s="15"/>
      <c r="AV41" s="15"/>
      <c r="AW41" s="15"/>
      <c r="AX41" s="15"/>
      <c r="AY41" s="20">
        <f t="shared" si="1"/>
        <v>206.50463187047259</v>
      </c>
      <c r="AZ41" s="15"/>
      <c r="BA41" s="49">
        <f>賃金!Q62*$B$3/100</f>
        <v>8.9910505945338279</v>
      </c>
      <c r="BB41" s="15">
        <f t="shared" si="16"/>
        <v>9.1247765553938311</v>
      </c>
      <c r="BC41" s="15">
        <f t="shared" si="16"/>
        <v>9.0345009779364371</v>
      </c>
      <c r="BD41" s="15">
        <f t="shared" si="16"/>
        <v>8.924164618236917</v>
      </c>
      <c r="BE41" s="15">
        <f t="shared" si="16"/>
        <v>8.7969829389032199</v>
      </c>
      <c r="BF41" s="15">
        <f t="shared" si="16"/>
        <v>8.6562018861071799</v>
      </c>
      <c r="BG41" s="15">
        <f t="shared" si="16"/>
        <v>8.5150923386528472</v>
      </c>
      <c r="BH41" s="15">
        <f t="shared" si="15"/>
        <v>8.3565201036904551</v>
      </c>
      <c r="BI41" s="15">
        <f t="shared" si="15"/>
        <v>8.1937340648276429</v>
      </c>
      <c r="BJ41" s="15">
        <f t="shared" si="15"/>
        <v>8.029575256583275</v>
      </c>
      <c r="BK41" s="15">
        <f t="shared" si="15"/>
        <v>7.8666498207674511</v>
      </c>
      <c r="BL41" s="15">
        <f t="shared" si="15"/>
        <v>7.6054109255385685</v>
      </c>
      <c r="BM41" s="15">
        <f t="shared" si="15"/>
        <v>7.4535990082770436</v>
      </c>
      <c r="BN41" s="15">
        <f t="shared" si="11"/>
        <v>7.3088047157221512</v>
      </c>
      <c r="BO41" s="15">
        <f t="shared" si="11"/>
        <v>7.1721487834273008</v>
      </c>
      <c r="BP41" s="15">
        <f t="shared" si="11"/>
        <v>7.0442582543504537</v>
      </c>
      <c r="BQ41" s="15">
        <f t="shared" si="11"/>
        <v>7.077980780270809</v>
      </c>
      <c r="BR41" s="15">
        <f t="shared" si="11"/>
        <v>6.9648231895032007</v>
      </c>
      <c r="BS41" s="15">
        <f t="shared" si="11"/>
        <v>6.8589841249157653</v>
      </c>
      <c r="BT41" s="15">
        <f t="shared" si="11"/>
        <v>6.7585507651501562</v>
      </c>
      <c r="BU41" s="15">
        <f t="shared" si="11"/>
        <v>6.6608380237682709</v>
      </c>
      <c r="BV41" s="15">
        <f t="shared" si="11"/>
        <v>6.967391738831866</v>
      </c>
      <c r="BW41" s="15">
        <f t="shared" si="11"/>
        <v>6.8573084220511715</v>
      </c>
      <c r="BX41" s="15">
        <f t="shared" si="11"/>
        <v>6.7360731811381029</v>
      </c>
      <c r="BY41" s="15">
        <f t="shared" si="11"/>
        <v>6.5969870543131579</v>
      </c>
      <c r="BZ41" s="15">
        <f t="shared" si="11"/>
        <v>6.4322469426518873</v>
      </c>
      <c r="CA41" s="15">
        <f t="shared" si="11"/>
        <v>6.5483819357375284</v>
      </c>
      <c r="CB41" s="15">
        <f t="shared" si="11"/>
        <v>6.2918651336092113</v>
      </c>
      <c r="CC41" s="15">
        <f t="shared" si="11"/>
        <v>5.9762442548618768</v>
      </c>
      <c r="CD41" s="15">
        <f t="shared" ref="CD41:CS56" si="18">CC40</f>
        <v>5.5880839439095329</v>
      </c>
      <c r="CE41" s="15"/>
      <c r="CF41" s="15"/>
      <c r="CG41" s="15"/>
      <c r="CH41" s="15"/>
      <c r="CI41" s="15"/>
      <c r="CJ41" s="15"/>
      <c r="CK41" s="15"/>
      <c r="CL41" s="15"/>
      <c r="CM41" s="15"/>
      <c r="CN41" s="15"/>
      <c r="CO41" s="15"/>
      <c r="CP41" s="15"/>
      <c r="CQ41" s="15"/>
      <c r="CR41" s="15"/>
      <c r="CS41" s="15"/>
      <c r="CT41" s="20">
        <f t="shared" si="6"/>
        <v>214.39817973912727</v>
      </c>
      <c r="CU41" s="15"/>
      <c r="CV41" s="49">
        <f>賃金!R62*$B$3/100</f>
        <v>15.830656580533338</v>
      </c>
      <c r="CW41" s="15">
        <f t="shared" ref="CW41:DB56" si="19">CV40</f>
        <v>15.934499691897559</v>
      </c>
      <c r="CX41" s="15">
        <f t="shared" si="19"/>
        <v>15.625531908962914</v>
      </c>
      <c r="CY41" s="15">
        <f t="shared" si="19"/>
        <v>15.26675914051614</v>
      </c>
      <c r="CZ41" s="15">
        <f t="shared" si="19"/>
        <v>14.86797133869017</v>
      </c>
      <c r="DA41" s="15">
        <f t="shared" si="19"/>
        <v>14.439103379894329</v>
      </c>
      <c r="DB41" s="15">
        <f t="shared" si="19"/>
        <v>13.681730026542732</v>
      </c>
      <c r="DC41" s="15">
        <f t="shared" si="17"/>
        <v>13.232187370870513</v>
      </c>
      <c r="DD41" s="15">
        <f t="shared" si="17"/>
        <v>12.781213881895367</v>
      </c>
      <c r="DE41" s="15">
        <f t="shared" si="17"/>
        <v>12.337080661897291</v>
      </c>
      <c r="DF41" s="15">
        <f t="shared" si="17"/>
        <v>11.907194663330973</v>
      </c>
      <c r="DG41" s="15">
        <f t="shared" si="17"/>
        <v>11.345932885526729</v>
      </c>
      <c r="DH41" s="15">
        <f t="shared" si="17"/>
        <v>10.96737008432917</v>
      </c>
      <c r="DI41" s="15">
        <f t="shared" si="12"/>
        <v>10.617691829735302</v>
      </c>
      <c r="DJ41" s="15">
        <f t="shared" si="12"/>
        <v>10.298811092286055</v>
      </c>
      <c r="DK41" s="15">
        <f t="shared" si="12"/>
        <v>10.010795528001115</v>
      </c>
      <c r="DL41" s="15">
        <f t="shared" si="12"/>
        <v>10.0789709094561</v>
      </c>
      <c r="DM41" s="15">
        <f t="shared" si="12"/>
        <v>9.836645604983838</v>
      </c>
      <c r="DN41" s="15">
        <f t="shared" si="12"/>
        <v>9.6129359010327544</v>
      </c>
      <c r="DO41" s="15">
        <f t="shared" si="12"/>
        <v>9.3982309225450305</v>
      </c>
      <c r="DP41" s="15">
        <f t="shared" si="12"/>
        <v>9.1799866436082151</v>
      </c>
      <c r="DQ41" s="15">
        <f t="shared" si="12"/>
        <v>9.494493161063712</v>
      </c>
      <c r="DR41" s="15">
        <f t="shared" si="12"/>
        <v>9.2017614288281759</v>
      </c>
      <c r="DS41" s="15">
        <f t="shared" si="12"/>
        <v>8.8444534000686197</v>
      </c>
      <c r="DT41" s="15">
        <f t="shared" si="12"/>
        <v>8.3946155351528748</v>
      </c>
      <c r="DU41" s="15">
        <f t="shared" si="12"/>
        <v>7.8200908724070315</v>
      </c>
      <c r="DV41" s="15">
        <f t="shared" si="12"/>
        <v>6.7903834533808318</v>
      </c>
      <c r="DW41" s="15">
        <f t="shared" si="12"/>
        <v>5.891038990740082</v>
      </c>
      <c r="DX41" s="15"/>
      <c r="DY41" s="15"/>
      <c r="DZ41" s="15"/>
      <c r="EA41" s="15"/>
      <c r="EB41" s="15"/>
      <c r="EC41" s="15"/>
      <c r="ED41" s="15"/>
      <c r="EE41" s="15"/>
      <c r="EF41" s="15"/>
      <c r="EN41" s="20">
        <f t="shared" si="8"/>
        <v>297.85748030764364</v>
      </c>
      <c r="EO41" s="29">
        <f t="shared" si="3"/>
        <v>27576.533353369457</v>
      </c>
      <c r="EQ41" s="13">
        <f t="shared" si="9"/>
        <v>-5616.3702649999996</v>
      </c>
      <c r="ER41" s="20">
        <f t="shared" si="4"/>
        <v>21960.16308836946</v>
      </c>
      <c r="ES41" s="13">
        <f t="shared" si="0"/>
        <v>334.30170224490348</v>
      </c>
    </row>
    <row r="42" spans="1:149">
      <c r="A42" s="18">
        <v>2054</v>
      </c>
      <c r="C42" s="13">
        <v>51</v>
      </c>
      <c r="D42" s="49">
        <f>賃金!P63*$B$3/100</f>
        <v>8.1128329279594293</v>
      </c>
      <c r="E42" s="15">
        <f t="shared" si="14"/>
        <v>8.0904169410406652</v>
      </c>
      <c r="F42" s="15">
        <f t="shared" si="14"/>
        <v>8.2282400832887408</v>
      </c>
      <c r="G42" s="15">
        <f t="shared" si="14"/>
        <v>8.1677354229355519</v>
      </c>
      <c r="H42" s="15">
        <f t="shared" si="14"/>
        <v>8.0918329034342431</v>
      </c>
      <c r="I42" s="15">
        <f t="shared" si="14"/>
        <v>8.0026776164986604</v>
      </c>
      <c r="J42" s="15">
        <f t="shared" si="14"/>
        <v>7.902316315296761</v>
      </c>
      <c r="K42" s="15">
        <f t="shared" si="14"/>
        <v>7.7426534848312114</v>
      </c>
      <c r="L42" s="15">
        <f t="shared" si="13"/>
        <v>7.6263423978204594</v>
      </c>
      <c r="M42" s="15">
        <f t="shared" si="13"/>
        <v>7.5043396678348326</v>
      </c>
      <c r="N42" s="15">
        <f t="shared" si="13"/>
        <v>7.3782159048306548</v>
      </c>
      <c r="O42" s="15">
        <f t="shared" si="13"/>
        <v>7.2494079253503196</v>
      </c>
      <c r="P42" s="15">
        <f t="shared" si="13"/>
        <v>7.0251188260600985</v>
      </c>
      <c r="Q42" s="15">
        <f t="shared" si="13"/>
        <v>6.8964055570862106</v>
      </c>
      <c r="R42" s="15">
        <f t="shared" si="13"/>
        <v>6.7684336584536968</v>
      </c>
      <c r="S42" s="15">
        <f t="shared" si="13"/>
        <v>6.6420216375684058</v>
      </c>
      <c r="T42" s="15">
        <f t="shared" si="13"/>
        <v>6.5178203673796409</v>
      </c>
      <c r="U42" s="15">
        <f t="shared" si="10"/>
        <v>6.3936083578356362</v>
      </c>
      <c r="V42" s="15">
        <f t="shared" si="10"/>
        <v>6.2751250514701518</v>
      </c>
      <c r="W42" s="15">
        <f t="shared" si="10"/>
        <v>6.1597267875527999</v>
      </c>
      <c r="X42" s="15">
        <f t="shared" si="10"/>
        <v>6.0473227208277844</v>
      </c>
      <c r="Y42" s="15">
        <f t="shared" si="10"/>
        <v>5.9376188479454877</v>
      </c>
      <c r="Z42" s="15">
        <f t="shared" si="10"/>
        <v>6.1899714601536946</v>
      </c>
      <c r="AA42" s="15">
        <f t="shared" si="10"/>
        <v>6.0773928616892192</v>
      </c>
      <c r="AB42" s="15">
        <f t="shared" si="10"/>
        <v>5.9653749031829086</v>
      </c>
      <c r="AC42" s="15">
        <f t="shared" si="10"/>
        <v>5.8526670596370316</v>
      </c>
      <c r="AD42" s="15">
        <f t="shared" si="10"/>
        <v>5.7377653167537561</v>
      </c>
      <c r="AE42" s="15">
        <f t="shared" si="10"/>
        <v>6.1788346961267928</v>
      </c>
      <c r="AF42" s="15">
        <f t="shared" si="10"/>
        <v>6.0415395898327766</v>
      </c>
      <c r="AG42" s="15">
        <f t="shared" si="10"/>
        <v>5.895114673315538</v>
      </c>
      <c r="AH42" s="15">
        <f t="shared" si="10"/>
        <v>5.7367079417596996</v>
      </c>
      <c r="AI42" s="15">
        <f t="shared" si="10"/>
        <v>5.5631470832286372</v>
      </c>
      <c r="AJ42" s="15">
        <f t="shared" si="10"/>
        <v>4.7091527504911594</v>
      </c>
      <c r="AK42" s="15"/>
      <c r="AL42" s="15"/>
      <c r="AM42" s="15"/>
      <c r="AN42" s="15"/>
      <c r="AO42" s="15"/>
      <c r="AP42" s="15"/>
      <c r="AQ42" s="15"/>
      <c r="AR42" s="15"/>
      <c r="AS42" s="15"/>
      <c r="AT42" s="15"/>
      <c r="AU42" s="15"/>
      <c r="AV42" s="15"/>
      <c r="AW42" s="15"/>
      <c r="AX42" s="15"/>
      <c r="AY42" s="20">
        <f t="shared" si="1"/>
        <v>214.59504881151327</v>
      </c>
      <c r="AZ42" s="15"/>
      <c r="BA42" s="49">
        <f>賃金!Q63*$B$3/100</f>
        <v>9.0310518530478063</v>
      </c>
      <c r="BB42" s="15">
        <f t="shared" si="16"/>
        <v>8.9910505945338279</v>
      </c>
      <c r="BC42" s="15">
        <f t="shared" si="16"/>
        <v>9.1247765553938311</v>
      </c>
      <c r="BD42" s="15">
        <f t="shared" si="16"/>
        <v>9.0345009779364371</v>
      </c>
      <c r="BE42" s="15">
        <f t="shared" si="16"/>
        <v>8.924164618236917</v>
      </c>
      <c r="BF42" s="15">
        <f t="shared" si="16"/>
        <v>8.7969829389032199</v>
      </c>
      <c r="BG42" s="15">
        <f t="shared" si="16"/>
        <v>8.6562018861071799</v>
      </c>
      <c r="BH42" s="15">
        <f t="shared" si="15"/>
        <v>8.5150923386528472</v>
      </c>
      <c r="BI42" s="15">
        <f t="shared" si="15"/>
        <v>8.3565201036904551</v>
      </c>
      <c r="BJ42" s="15">
        <f t="shared" si="15"/>
        <v>8.1937340648276429</v>
      </c>
      <c r="BK42" s="15">
        <f t="shared" si="15"/>
        <v>8.029575256583275</v>
      </c>
      <c r="BL42" s="15">
        <f t="shared" si="15"/>
        <v>7.8666498207674511</v>
      </c>
      <c r="BM42" s="15">
        <f t="shared" si="15"/>
        <v>7.6054109255385685</v>
      </c>
      <c r="BN42" s="15">
        <f t="shared" si="11"/>
        <v>7.4535990082770436</v>
      </c>
      <c r="BO42" s="15">
        <f t="shared" si="11"/>
        <v>7.3088047157221512</v>
      </c>
      <c r="BP42" s="15">
        <f t="shared" si="11"/>
        <v>7.1721487834273008</v>
      </c>
      <c r="BQ42" s="15">
        <f t="shared" si="11"/>
        <v>7.0442582543504537</v>
      </c>
      <c r="BR42" s="15">
        <f t="shared" si="11"/>
        <v>7.077980780270809</v>
      </c>
      <c r="BS42" s="15">
        <f t="shared" si="11"/>
        <v>6.9648231895032007</v>
      </c>
      <c r="BT42" s="15">
        <f t="shared" si="11"/>
        <v>6.8589841249157653</v>
      </c>
      <c r="BU42" s="15">
        <f t="shared" si="11"/>
        <v>6.7585507651501562</v>
      </c>
      <c r="BV42" s="15">
        <f t="shared" si="11"/>
        <v>6.6608380237682709</v>
      </c>
      <c r="BW42" s="15">
        <f t="shared" si="11"/>
        <v>6.967391738831866</v>
      </c>
      <c r="BX42" s="15">
        <f t="shared" si="11"/>
        <v>6.8573084220511715</v>
      </c>
      <c r="BY42" s="15">
        <f t="shared" si="11"/>
        <v>6.7360731811381029</v>
      </c>
      <c r="BZ42" s="15">
        <f t="shared" si="11"/>
        <v>6.5969870543131579</v>
      </c>
      <c r="CA42" s="15">
        <f t="shared" si="11"/>
        <v>6.4322469426518873</v>
      </c>
      <c r="CB42" s="15">
        <f t="shared" si="11"/>
        <v>6.5483819357375284</v>
      </c>
      <c r="CC42" s="15">
        <f t="shared" si="11"/>
        <v>6.2918651336092113</v>
      </c>
      <c r="CD42" s="15">
        <f t="shared" si="18"/>
        <v>5.9762442548618768</v>
      </c>
      <c r="CE42" s="15">
        <f t="shared" si="18"/>
        <v>5.5880839439095329</v>
      </c>
      <c r="CF42" s="15"/>
      <c r="CG42" s="15"/>
      <c r="CH42" s="15"/>
      <c r="CI42" s="15"/>
      <c r="CJ42" s="15"/>
      <c r="CK42" s="15"/>
      <c r="CL42" s="15"/>
      <c r="CM42" s="15"/>
      <c r="CN42" s="15"/>
      <c r="CO42" s="15"/>
      <c r="CP42" s="15"/>
      <c r="CQ42" s="15"/>
      <c r="CR42" s="15"/>
      <c r="CS42" s="15"/>
      <c r="CT42" s="20">
        <f t="shared" si="6"/>
        <v>223.38923033366112</v>
      </c>
      <c r="CU42" s="15"/>
      <c r="CV42" s="49">
        <f>賃金!R63*$B$3/100</f>
        <v>16.008285561213508</v>
      </c>
      <c r="CW42" s="15">
        <f t="shared" si="19"/>
        <v>15.830656580533338</v>
      </c>
      <c r="CX42" s="15">
        <f t="shared" si="19"/>
        <v>15.934499691897559</v>
      </c>
      <c r="CY42" s="15">
        <f t="shared" si="19"/>
        <v>15.625531908962914</v>
      </c>
      <c r="CZ42" s="15">
        <f t="shared" si="19"/>
        <v>15.26675914051614</v>
      </c>
      <c r="DA42" s="15">
        <f t="shared" si="19"/>
        <v>14.86797133869017</v>
      </c>
      <c r="DB42" s="15">
        <f t="shared" si="19"/>
        <v>14.439103379894329</v>
      </c>
      <c r="DC42" s="15">
        <f t="shared" si="17"/>
        <v>13.681730026542732</v>
      </c>
      <c r="DD42" s="15">
        <f t="shared" si="17"/>
        <v>13.232187370870513</v>
      </c>
      <c r="DE42" s="15">
        <f t="shared" si="17"/>
        <v>12.781213881895367</v>
      </c>
      <c r="DF42" s="15">
        <f t="shared" si="17"/>
        <v>12.337080661897291</v>
      </c>
      <c r="DG42" s="15">
        <f t="shared" si="17"/>
        <v>11.907194663330973</v>
      </c>
      <c r="DH42" s="15">
        <f t="shared" si="17"/>
        <v>11.345932885526729</v>
      </c>
      <c r="DI42" s="15">
        <f t="shared" si="12"/>
        <v>10.96737008432917</v>
      </c>
      <c r="DJ42" s="15">
        <f t="shared" si="12"/>
        <v>10.617691829735302</v>
      </c>
      <c r="DK42" s="15">
        <f t="shared" si="12"/>
        <v>10.298811092286055</v>
      </c>
      <c r="DL42" s="15">
        <f t="shared" si="12"/>
        <v>10.010795528001115</v>
      </c>
      <c r="DM42" s="15">
        <f t="shared" si="12"/>
        <v>10.0789709094561</v>
      </c>
      <c r="DN42" s="15">
        <f t="shared" si="12"/>
        <v>9.836645604983838</v>
      </c>
      <c r="DO42" s="15">
        <f t="shared" si="12"/>
        <v>9.6129359010327544</v>
      </c>
      <c r="DP42" s="15">
        <f t="shared" si="12"/>
        <v>9.3982309225450305</v>
      </c>
      <c r="DQ42" s="15">
        <f t="shared" si="12"/>
        <v>9.1799866436082151</v>
      </c>
      <c r="DR42" s="15">
        <f t="shared" si="12"/>
        <v>9.494493161063712</v>
      </c>
      <c r="DS42" s="15">
        <f t="shared" si="12"/>
        <v>9.2017614288281759</v>
      </c>
      <c r="DT42" s="15">
        <f t="shared" si="12"/>
        <v>8.8444534000686197</v>
      </c>
      <c r="DU42" s="15">
        <f t="shared" si="12"/>
        <v>8.3946155351528748</v>
      </c>
      <c r="DV42" s="15">
        <f t="shared" si="12"/>
        <v>7.8200908724070315</v>
      </c>
      <c r="DW42" s="15">
        <f t="shared" si="12"/>
        <v>6.7903834533808318</v>
      </c>
      <c r="DX42" s="15">
        <f t="shared" si="12"/>
        <v>5.891038990740082</v>
      </c>
      <c r="DY42" s="15"/>
      <c r="DZ42" s="15"/>
      <c r="EA42" s="15"/>
      <c r="EB42" s="15"/>
      <c r="EC42" s="15"/>
      <c r="ED42" s="15"/>
      <c r="EE42" s="15"/>
      <c r="EF42" s="15"/>
      <c r="EN42" s="20">
        <f t="shared" si="8"/>
        <v>313.68813688817693</v>
      </c>
      <c r="EO42" s="29">
        <f t="shared" si="3"/>
        <v>28910.252957678716</v>
      </c>
      <c r="EQ42" s="13">
        <f t="shared" si="9"/>
        <v>-5616.3702649999996</v>
      </c>
      <c r="ER42" s="20">
        <f t="shared" si="4"/>
        <v>23293.882692678715</v>
      </c>
      <c r="ES42" s="13">
        <f t="shared" si="0"/>
        <v>311.1344715016877</v>
      </c>
    </row>
    <row r="43" spans="1:149">
      <c r="A43" s="18">
        <v>2055</v>
      </c>
      <c r="C43" s="13">
        <v>52</v>
      </c>
      <c r="D43" s="49">
        <f>賃金!P64*$B$3/100</f>
        <v>8.113386666278787</v>
      </c>
      <c r="E43" s="15">
        <f t="shared" si="14"/>
        <v>8.1128329279594293</v>
      </c>
      <c r="F43" s="15">
        <f t="shared" si="14"/>
        <v>8.0904169410406652</v>
      </c>
      <c r="G43" s="15">
        <f t="shared" si="14"/>
        <v>8.2282400832887408</v>
      </c>
      <c r="H43" s="15">
        <f t="shared" si="14"/>
        <v>8.1677354229355519</v>
      </c>
      <c r="I43" s="15">
        <f t="shared" si="14"/>
        <v>8.0918329034342431</v>
      </c>
      <c r="J43" s="15">
        <f t="shared" si="14"/>
        <v>8.0026776164986604</v>
      </c>
      <c r="K43" s="15">
        <f t="shared" si="14"/>
        <v>7.902316315296761</v>
      </c>
      <c r="L43" s="15">
        <f t="shared" si="13"/>
        <v>7.7426534848312114</v>
      </c>
      <c r="M43" s="15">
        <f t="shared" si="13"/>
        <v>7.6263423978204594</v>
      </c>
      <c r="N43" s="15">
        <f t="shared" si="13"/>
        <v>7.5043396678348326</v>
      </c>
      <c r="O43" s="15">
        <f t="shared" si="13"/>
        <v>7.3782159048306548</v>
      </c>
      <c r="P43" s="15">
        <f t="shared" si="13"/>
        <v>7.2494079253503196</v>
      </c>
      <c r="Q43" s="15">
        <f t="shared" si="13"/>
        <v>7.0251188260600985</v>
      </c>
      <c r="R43" s="15">
        <f t="shared" si="13"/>
        <v>6.8964055570862106</v>
      </c>
      <c r="S43" s="15">
        <f t="shared" si="13"/>
        <v>6.7684336584536968</v>
      </c>
      <c r="T43" s="15">
        <f t="shared" si="13"/>
        <v>6.6420216375684058</v>
      </c>
      <c r="U43" s="15">
        <f t="shared" si="10"/>
        <v>6.5178203673796409</v>
      </c>
      <c r="V43" s="15">
        <f t="shared" si="10"/>
        <v>6.3936083578356362</v>
      </c>
      <c r="W43" s="15">
        <f t="shared" si="10"/>
        <v>6.2751250514701518</v>
      </c>
      <c r="X43" s="15">
        <f t="shared" si="10"/>
        <v>6.1597267875527999</v>
      </c>
      <c r="Y43" s="15">
        <f t="shared" si="10"/>
        <v>6.0473227208277844</v>
      </c>
      <c r="Z43" s="15">
        <f t="shared" si="10"/>
        <v>5.9376188479454877</v>
      </c>
      <c r="AA43" s="15">
        <f t="shared" si="10"/>
        <v>6.1899714601536946</v>
      </c>
      <c r="AB43" s="15">
        <f t="shared" si="10"/>
        <v>6.0773928616892192</v>
      </c>
      <c r="AC43" s="15">
        <f t="shared" si="10"/>
        <v>5.9653749031829086</v>
      </c>
      <c r="AD43" s="15">
        <f t="shared" si="10"/>
        <v>5.8526670596370316</v>
      </c>
      <c r="AE43" s="15">
        <f t="shared" si="10"/>
        <v>5.7377653167537561</v>
      </c>
      <c r="AF43" s="15">
        <f t="shared" si="10"/>
        <v>6.1788346961267928</v>
      </c>
      <c r="AG43" s="15">
        <f t="shared" si="10"/>
        <v>6.0415395898327766</v>
      </c>
      <c r="AH43" s="15">
        <f t="shared" si="10"/>
        <v>5.895114673315538</v>
      </c>
      <c r="AI43" s="15">
        <f t="shared" si="10"/>
        <v>5.7367079417596996</v>
      </c>
      <c r="AJ43" s="15">
        <f t="shared" si="10"/>
        <v>5.5631470832286372</v>
      </c>
      <c r="AK43" s="15">
        <f t="shared" ref="AK43:AS56" si="20">AJ42</f>
        <v>4.7091527504911594</v>
      </c>
      <c r="AL43" s="15"/>
      <c r="AM43" s="15"/>
      <c r="AN43" s="15"/>
      <c r="AO43" s="15"/>
      <c r="AP43" s="15"/>
      <c r="AQ43" s="15"/>
      <c r="AR43" s="15"/>
      <c r="AS43" s="15"/>
      <c r="AT43" s="15"/>
      <c r="AU43" s="15"/>
      <c r="AV43" s="15"/>
      <c r="AW43" s="15"/>
      <c r="AX43" s="15"/>
      <c r="AY43" s="20">
        <f t="shared" si="1"/>
        <v>222.7078817394727</v>
      </c>
      <c r="AZ43" s="15"/>
      <c r="BA43" s="49">
        <f>賃金!Q64*$B$3/100</f>
        <v>9.0426924563996387</v>
      </c>
      <c r="BB43" s="15">
        <f t="shared" si="16"/>
        <v>9.0310518530478063</v>
      </c>
      <c r="BC43" s="15">
        <f t="shared" si="16"/>
        <v>8.9910505945338279</v>
      </c>
      <c r="BD43" s="15">
        <f t="shared" si="16"/>
        <v>9.1247765553938311</v>
      </c>
      <c r="BE43" s="15">
        <f t="shared" si="16"/>
        <v>9.0345009779364371</v>
      </c>
      <c r="BF43" s="15">
        <f t="shared" si="16"/>
        <v>8.924164618236917</v>
      </c>
      <c r="BG43" s="15">
        <f t="shared" si="16"/>
        <v>8.7969829389032199</v>
      </c>
      <c r="BH43" s="15">
        <f t="shared" si="15"/>
        <v>8.6562018861071799</v>
      </c>
      <c r="BI43" s="15">
        <f t="shared" si="15"/>
        <v>8.5150923386528472</v>
      </c>
      <c r="BJ43" s="15">
        <f t="shared" si="15"/>
        <v>8.3565201036904551</v>
      </c>
      <c r="BK43" s="15">
        <f t="shared" si="15"/>
        <v>8.1937340648276429</v>
      </c>
      <c r="BL43" s="15">
        <f t="shared" si="15"/>
        <v>8.029575256583275</v>
      </c>
      <c r="BM43" s="15">
        <f t="shared" si="15"/>
        <v>7.8666498207674511</v>
      </c>
      <c r="BN43" s="15">
        <f t="shared" si="11"/>
        <v>7.6054109255385685</v>
      </c>
      <c r="BO43" s="15">
        <f t="shared" si="11"/>
        <v>7.4535990082770436</v>
      </c>
      <c r="BP43" s="15">
        <f t="shared" si="11"/>
        <v>7.3088047157221512</v>
      </c>
      <c r="BQ43" s="15">
        <f t="shared" si="11"/>
        <v>7.1721487834273008</v>
      </c>
      <c r="BR43" s="15">
        <f t="shared" si="11"/>
        <v>7.0442582543504537</v>
      </c>
      <c r="BS43" s="15">
        <f t="shared" si="11"/>
        <v>7.077980780270809</v>
      </c>
      <c r="BT43" s="15">
        <f t="shared" si="11"/>
        <v>6.9648231895032007</v>
      </c>
      <c r="BU43" s="15">
        <f t="shared" si="11"/>
        <v>6.8589841249157653</v>
      </c>
      <c r="BV43" s="15">
        <f t="shared" si="11"/>
        <v>6.7585507651501562</v>
      </c>
      <c r="BW43" s="15">
        <f t="shared" si="11"/>
        <v>6.6608380237682709</v>
      </c>
      <c r="BX43" s="15">
        <f t="shared" si="11"/>
        <v>6.967391738831866</v>
      </c>
      <c r="BY43" s="15">
        <f t="shared" si="11"/>
        <v>6.8573084220511715</v>
      </c>
      <c r="BZ43" s="15">
        <f t="shared" si="11"/>
        <v>6.7360731811381029</v>
      </c>
      <c r="CA43" s="15">
        <f t="shared" si="11"/>
        <v>6.5969870543131579</v>
      </c>
      <c r="CB43" s="15">
        <f t="shared" si="11"/>
        <v>6.4322469426518873</v>
      </c>
      <c r="CC43" s="15">
        <f t="shared" si="11"/>
        <v>6.5483819357375284</v>
      </c>
      <c r="CD43" s="15">
        <f t="shared" si="18"/>
        <v>6.2918651336092113</v>
      </c>
      <c r="CE43" s="15">
        <f t="shared" si="18"/>
        <v>5.9762442548618768</v>
      </c>
      <c r="CF43" s="15">
        <f t="shared" si="18"/>
        <v>5.5880839439095329</v>
      </c>
      <c r="CG43" s="15"/>
      <c r="CH43" s="15"/>
      <c r="CI43" s="15"/>
      <c r="CJ43" s="15"/>
      <c r="CK43" s="15"/>
      <c r="CL43" s="15"/>
      <c r="CM43" s="15"/>
      <c r="CN43" s="15"/>
      <c r="CO43" s="15"/>
      <c r="CP43" s="15"/>
      <c r="CQ43" s="15"/>
      <c r="CR43" s="15"/>
      <c r="CS43" s="15"/>
      <c r="CT43" s="20">
        <f t="shared" si="6"/>
        <v>232.42028218670893</v>
      </c>
      <c r="CU43" s="15"/>
      <c r="CV43" s="49">
        <f>賃金!R64*$B$3/100</f>
        <v>16.111332085457594</v>
      </c>
      <c r="CW43" s="15">
        <f t="shared" si="19"/>
        <v>16.008285561213508</v>
      </c>
      <c r="CX43" s="15">
        <f t="shared" si="19"/>
        <v>15.830656580533338</v>
      </c>
      <c r="CY43" s="15">
        <f t="shared" si="19"/>
        <v>15.934499691897559</v>
      </c>
      <c r="CZ43" s="15">
        <f t="shared" si="19"/>
        <v>15.625531908962914</v>
      </c>
      <c r="DA43" s="15">
        <f t="shared" si="19"/>
        <v>15.26675914051614</v>
      </c>
      <c r="DB43" s="15">
        <f t="shared" si="19"/>
        <v>14.86797133869017</v>
      </c>
      <c r="DC43" s="15">
        <f t="shared" si="17"/>
        <v>14.439103379894329</v>
      </c>
      <c r="DD43" s="15">
        <f t="shared" si="17"/>
        <v>13.681730026542732</v>
      </c>
      <c r="DE43" s="15">
        <f t="shared" si="17"/>
        <v>13.232187370870513</v>
      </c>
      <c r="DF43" s="15">
        <f t="shared" si="17"/>
        <v>12.781213881895367</v>
      </c>
      <c r="DG43" s="15">
        <f t="shared" si="17"/>
        <v>12.337080661897291</v>
      </c>
      <c r="DH43" s="15">
        <f t="shared" si="17"/>
        <v>11.907194663330973</v>
      </c>
      <c r="DI43" s="15">
        <f t="shared" si="12"/>
        <v>11.345932885526729</v>
      </c>
      <c r="DJ43" s="15">
        <f t="shared" si="12"/>
        <v>10.96737008432917</v>
      </c>
      <c r="DK43" s="15">
        <f t="shared" si="12"/>
        <v>10.617691829735302</v>
      </c>
      <c r="DL43" s="15">
        <f t="shared" si="12"/>
        <v>10.298811092286055</v>
      </c>
      <c r="DM43" s="15">
        <f t="shared" si="12"/>
        <v>10.010795528001115</v>
      </c>
      <c r="DN43" s="15">
        <f t="shared" si="12"/>
        <v>10.0789709094561</v>
      </c>
      <c r="DO43" s="15">
        <f t="shared" si="12"/>
        <v>9.836645604983838</v>
      </c>
      <c r="DP43" s="15">
        <f t="shared" si="12"/>
        <v>9.6129359010327544</v>
      </c>
      <c r="DQ43" s="15">
        <f t="shared" si="12"/>
        <v>9.3982309225450305</v>
      </c>
      <c r="DR43" s="15">
        <f t="shared" si="12"/>
        <v>9.1799866436082151</v>
      </c>
      <c r="DS43" s="15">
        <f t="shared" si="12"/>
        <v>9.494493161063712</v>
      </c>
      <c r="DT43" s="15">
        <f t="shared" si="12"/>
        <v>9.2017614288281759</v>
      </c>
      <c r="DU43" s="15">
        <f t="shared" si="12"/>
        <v>8.8444534000686197</v>
      </c>
      <c r="DV43" s="15">
        <f t="shared" si="12"/>
        <v>8.3946155351528748</v>
      </c>
      <c r="DW43" s="15">
        <f t="shared" si="12"/>
        <v>7.8200908724070315</v>
      </c>
      <c r="DX43" s="15">
        <f t="shared" si="12"/>
        <v>6.7903834533808318</v>
      </c>
      <c r="DY43" s="15">
        <f t="shared" ref="DY43:EL56" si="21">DX42</f>
        <v>5.891038990740082</v>
      </c>
      <c r="DZ43" s="15"/>
      <c r="EA43" s="15"/>
      <c r="EB43" s="15"/>
      <c r="EC43" s="15"/>
      <c r="ED43" s="15"/>
      <c r="EE43" s="15"/>
      <c r="EF43" s="15"/>
      <c r="EN43" s="20">
        <f t="shared" si="8"/>
        <v>329.69642244939047</v>
      </c>
      <c r="EO43" s="29">
        <f t="shared" si="3"/>
        <v>30255.790103331208</v>
      </c>
      <c r="EQ43" s="13">
        <f t="shared" si="9"/>
        <v>-5616.3702649999996</v>
      </c>
      <c r="ER43" s="20">
        <f t="shared" si="4"/>
        <v>24639.41983833121</v>
      </c>
      <c r="ES43" s="13">
        <f t="shared" si="0"/>
        <v>288.76193526156851</v>
      </c>
    </row>
    <row r="44" spans="1:149">
      <c r="A44" s="18">
        <v>2056</v>
      </c>
      <c r="C44" s="13">
        <v>53</v>
      </c>
      <c r="D44" s="49">
        <f>賃金!P65*$B$3/100</f>
        <v>8.0896662180472863</v>
      </c>
      <c r="E44" s="15">
        <f t="shared" si="14"/>
        <v>8.113386666278787</v>
      </c>
      <c r="F44" s="15">
        <f t="shared" si="14"/>
        <v>8.1128329279594293</v>
      </c>
      <c r="G44" s="15">
        <f t="shared" si="14"/>
        <v>8.0904169410406652</v>
      </c>
      <c r="H44" s="15">
        <f t="shared" si="14"/>
        <v>8.2282400832887408</v>
      </c>
      <c r="I44" s="15">
        <f t="shared" si="14"/>
        <v>8.1677354229355519</v>
      </c>
      <c r="J44" s="15">
        <f t="shared" si="14"/>
        <v>8.0918329034342431</v>
      </c>
      <c r="K44" s="15">
        <f t="shared" si="14"/>
        <v>8.0026776164986604</v>
      </c>
      <c r="L44" s="15">
        <f t="shared" si="13"/>
        <v>7.902316315296761</v>
      </c>
      <c r="M44" s="15">
        <f t="shared" si="13"/>
        <v>7.7426534848312114</v>
      </c>
      <c r="N44" s="15">
        <f t="shared" si="13"/>
        <v>7.6263423978204594</v>
      </c>
      <c r="O44" s="15">
        <f t="shared" si="13"/>
        <v>7.5043396678348326</v>
      </c>
      <c r="P44" s="15">
        <f t="shared" si="13"/>
        <v>7.3782159048306548</v>
      </c>
      <c r="Q44" s="15">
        <f t="shared" si="13"/>
        <v>7.2494079253503196</v>
      </c>
      <c r="R44" s="15">
        <f t="shared" si="13"/>
        <v>7.0251188260600985</v>
      </c>
      <c r="S44" s="15">
        <f t="shared" si="13"/>
        <v>6.8964055570862106</v>
      </c>
      <c r="T44" s="15">
        <f t="shared" si="13"/>
        <v>6.7684336584536968</v>
      </c>
      <c r="U44" s="15">
        <f t="shared" si="10"/>
        <v>6.6420216375684058</v>
      </c>
      <c r="V44" s="15">
        <f t="shared" si="10"/>
        <v>6.5178203673796409</v>
      </c>
      <c r="W44" s="15">
        <f t="shared" si="10"/>
        <v>6.3936083578356362</v>
      </c>
      <c r="X44" s="15">
        <f t="shared" si="10"/>
        <v>6.2751250514701518</v>
      </c>
      <c r="Y44" s="15">
        <f t="shared" si="10"/>
        <v>6.1597267875527999</v>
      </c>
      <c r="Z44" s="15">
        <f t="shared" si="10"/>
        <v>6.0473227208277844</v>
      </c>
      <c r="AA44" s="15">
        <f t="shared" si="10"/>
        <v>5.9376188479454877</v>
      </c>
      <c r="AB44" s="15">
        <f t="shared" si="10"/>
        <v>6.1899714601536946</v>
      </c>
      <c r="AC44" s="15">
        <f t="shared" si="10"/>
        <v>6.0773928616892192</v>
      </c>
      <c r="AD44" s="15">
        <f t="shared" si="10"/>
        <v>5.9653749031829086</v>
      </c>
      <c r="AE44" s="15">
        <f t="shared" si="10"/>
        <v>5.8526670596370316</v>
      </c>
      <c r="AF44" s="15">
        <f t="shared" si="10"/>
        <v>5.7377653167537561</v>
      </c>
      <c r="AG44" s="15">
        <f t="shared" si="10"/>
        <v>6.1788346961267928</v>
      </c>
      <c r="AH44" s="15">
        <f t="shared" si="10"/>
        <v>6.0415395898327766</v>
      </c>
      <c r="AI44" s="15">
        <f t="shared" si="10"/>
        <v>5.895114673315538</v>
      </c>
      <c r="AJ44" s="15">
        <f t="shared" si="10"/>
        <v>5.7367079417596996</v>
      </c>
      <c r="AK44" s="15">
        <f t="shared" si="20"/>
        <v>5.5631470832286372</v>
      </c>
      <c r="AL44" s="15">
        <f t="shared" si="20"/>
        <v>4.7091527504911594</v>
      </c>
      <c r="AM44" s="15"/>
      <c r="AN44" s="15"/>
      <c r="AO44" s="15"/>
      <c r="AP44" s="15"/>
      <c r="AQ44" s="15"/>
      <c r="AR44" s="15"/>
      <c r="AS44" s="15"/>
      <c r="AT44" s="15"/>
      <c r="AU44" s="15"/>
      <c r="AV44" s="15"/>
      <c r="AW44" s="15"/>
      <c r="AX44" s="15"/>
      <c r="AY44" s="20">
        <f t="shared" si="1"/>
        <v>230.82126840575148</v>
      </c>
      <c r="AZ44" s="15"/>
      <c r="BA44" s="49">
        <f>賃金!Q65*$B$3/100</f>
        <v>9.0234650739217344</v>
      </c>
      <c r="BB44" s="15">
        <f t="shared" si="16"/>
        <v>9.0426924563996387</v>
      </c>
      <c r="BC44" s="15">
        <f t="shared" si="16"/>
        <v>9.0310518530478063</v>
      </c>
      <c r="BD44" s="15">
        <f t="shared" si="16"/>
        <v>8.9910505945338279</v>
      </c>
      <c r="BE44" s="15">
        <f t="shared" si="16"/>
        <v>9.1247765553938311</v>
      </c>
      <c r="BF44" s="15">
        <f t="shared" si="16"/>
        <v>9.0345009779364371</v>
      </c>
      <c r="BG44" s="15">
        <f t="shared" si="16"/>
        <v>8.924164618236917</v>
      </c>
      <c r="BH44" s="15">
        <f t="shared" si="15"/>
        <v>8.7969829389032199</v>
      </c>
      <c r="BI44" s="15">
        <f t="shared" si="15"/>
        <v>8.6562018861071799</v>
      </c>
      <c r="BJ44" s="15">
        <f t="shared" si="15"/>
        <v>8.5150923386528472</v>
      </c>
      <c r="BK44" s="15">
        <f t="shared" si="15"/>
        <v>8.3565201036904551</v>
      </c>
      <c r="BL44" s="15">
        <f t="shared" si="15"/>
        <v>8.1937340648276429</v>
      </c>
      <c r="BM44" s="15">
        <f t="shared" si="15"/>
        <v>8.029575256583275</v>
      </c>
      <c r="BN44" s="15">
        <f t="shared" si="11"/>
        <v>7.8666498207674511</v>
      </c>
      <c r="BO44" s="15">
        <f t="shared" si="11"/>
        <v>7.6054109255385685</v>
      </c>
      <c r="BP44" s="15">
        <f t="shared" si="11"/>
        <v>7.4535990082770436</v>
      </c>
      <c r="BQ44" s="15">
        <f t="shared" si="11"/>
        <v>7.3088047157221512</v>
      </c>
      <c r="BR44" s="15">
        <f t="shared" si="11"/>
        <v>7.1721487834273008</v>
      </c>
      <c r="BS44" s="15">
        <f t="shared" si="11"/>
        <v>7.0442582543504537</v>
      </c>
      <c r="BT44" s="15">
        <f t="shared" si="11"/>
        <v>7.077980780270809</v>
      </c>
      <c r="BU44" s="15">
        <f t="shared" si="11"/>
        <v>6.9648231895032007</v>
      </c>
      <c r="BV44" s="15">
        <f t="shared" si="11"/>
        <v>6.8589841249157653</v>
      </c>
      <c r="BW44" s="15">
        <f t="shared" si="11"/>
        <v>6.7585507651501562</v>
      </c>
      <c r="BX44" s="15">
        <f t="shared" si="11"/>
        <v>6.6608380237682709</v>
      </c>
      <c r="BY44" s="15">
        <f t="shared" si="11"/>
        <v>6.967391738831866</v>
      </c>
      <c r="BZ44" s="15">
        <f t="shared" si="11"/>
        <v>6.8573084220511715</v>
      </c>
      <c r="CA44" s="15">
        <f t="shared" si="11"/>
        <v>6.7360731811381029</v>
      </c>
      <c r="CB44" s="15">
        <f t="shared" si="11"/>
        <v>6.5969870543131579</v>
      </c>
      <c r="CC44" s="15">
        <f t="shared" si="11"/>
        <v>6.4322469426518873</v>
      </c>
      <c r="CD44" s="15">
        <f t="shared" si="18"/>
        <v>6.5483819357375284</v>
      </c>
      <c r="CE44" s="15">
        <f t="shared" si="18"/>
        <v>6.2918651336092113</v>
      </c>
      <c r="CF44" s="15">
        <f t="shared" si="18"/>
        <v>5.9762442548618768</v>
      </c>
      <c r="CG44" s="15">
        <f t="shared" si="18"/>
        <v>5.5880839439095329</v>
      </c>
      <c r="CH44" s="15"/>
      <c r="CI44" s="15"/>
      <c r="CJ44" s="15"/>
      <c r="CK44" s="15"/>
      <c r="CL44" s="15"/>
      <c r="CM44" s="15"/>
      <c r="CN44" s="15"/>
      <c r="CO44" s="15"/>
      <c r="CP44" s="15"/>
      <c r="CQ44" s="15"/>
      <c r="CR44" s="15"/>
      <c r="CS44" s="15"/>
      <c r="CT44" s="20">
        <f t="shared" si="6"/>
        <v>241.46297464310859</v>
      </c>
      <c r="CU44" s="15"/>
      <c r="CV44" s="49">
        <f>賃金!R65*$B$3/100</f>
        <v>16.132799261960905</v>
      </c>
      <c r="CW44" s="15">
        <f t="shared" si="19"/>
        <v>16.111332085457594</v>
      </c>
      <c r="CX44" s="15">
        <f t="shared" si="19"/>
        <v>16.008285561213508</v>
      </c>
      <c r="CY44" s="15">
        <f t="shared" si="19"/>
        <v>15.830656580533338</v>
      </c>
      <c r="CZ44" s="15">
        <f t="shared" si="19"/>
        <v>15.934499691897559</v>
      </c>
      <c r="DA44" s="15">
        <f t="shared" si="19"/>
        <v>15.625531908962914</v>
      </c>
      <c r="DB44" s="15">
        <f t="shared" si="19"/>
        <v>15.26675914051614</v>
      </c>
      <c r="DC44" s="15">
        <f t="shared" si="17"/>
        <v>14.86797133869017</v>
      </c>
      <c r="DD44" s="15">
        <f t="shared" si="17"/>
        <v>14.439103379894329</v>
      </c>
      <c r="DE44" s="15">
        <f t="shared" si="17"/>
        <v>13.681730026542732</v>
      </c>
      <c r="DF44" s="15">
        <f t="shared" si="17"/>
        <v>13.232187370870513</v>
      </c>
      <c r="DG44" s="15">
        <f t="shared" si="17"/>
        <v>12.781213881895367</v>
      </c>
      <c r="DH44" s="15">
        <f t="shared" si="17"/>
        <v>12.337080661897291</v>
      </c>
      <c r="DI44" s="15">
        <f t="shared" si="12"/>
        <v>11.907194663330973</v>
      </c>
      <c r="DJ44" s="15">
        <f t="shared" si="12"/>
        <v>11.345932885526729</v>
      </c>
      <c r="DK44" s="15">
        <f t="shared" si="12"/>
        <v>10.96737008432917</v>
      </c>
      <c r="DL44" s="15">
        <f t="shared" si="12"/>
        <v>10.617691829735302</v>
      </c>
      <c r="DM44" s="15">
        <f t="shared" si="12"/>
        <v>10.298811092286055</v>
      </c>
      <c r="DN44" s="15">
        <f t="shared" si="12"/>
        <v>10.010795528001115</v>
      </c>
      <c r="DO44" s="15">
        <f t="shared" si="12"/>
        <v>10.0789709094561</v>
      </c>
      <c r="DP44" s="15">
        <f t="shared" si="12"/>
        <v>9.836645604983838</v>
      </c>
      <c r="DQ44" s="15">
        <f t="shared" si="12"/>
        <v>9.6129359010327544</v>
      </c>
      <c r="DR44" s="15">
        <f t="shared" si="12"/>
        <v>9.3982309225450305</v>
      </c>
      <c r="DS44" s="15">
        <f t="shared" si="12"/>
        <v>9.1799866436082151</v>
      </c>
      <c r="DT44" s="15">
        <f t="shared" si="12"/>
        <v>9.494493161063712</v>
      </c>
      <c r="DU44" s="15">
        <f t="shared" si="12"/>
        <v>9.2017614288281759</v>
      </c>
      <c r="DV44" s="15">
        <f t="shared" si="12"/>
        <v>8.8444534000686197</v>
      </c>
      <c r="DW44" s="15">
        <f t="shared" si="12"/>
        <v>8.3946155351528748</v>
      </c>
      <c r="DX44" s="15">
        <f t="shared" si="12"/>
        <v>7.8200908724070315</v>
      </c>
      <c r="DY44" s="15">
        <f t="shared" si="21"/>
        <v>6.7903834533808318</v>
      </c>
      <c r="DZ44" s="15">
        <f t="shared" si="21"/>
        <v>5.891038990740082</v>
      </c>
      <c r="EA44" s="15"/>
      <c r="EB44" s="15"/>
      <c r="EC44" s="15"/>
      <c r="ED44" s="15"/>
      <c r="EE44" s="15"/>
      <c r="EF44" s="15"/>
      <c r="EN44" s="20">
        <f t="shared" si="8"/>
        <v>345.80775453484813</v>
      </c>
      <c r="EO44" s="29">
        <f t="shared" si="3"/>
        <v>31607.607043145166</v>
      </c>
      <c r="EQ44" s="13">
        <f t="shared" si="9"/>
        <v>-5616.3702649999996</v>
      </c>
      <c r="ER44" s="20">
        <f t="shared" si="4"/>
        <v>25991.236778145169</v>
      </c>
      <c r="ES44" s="13">
        <f t="shared" si="0"/>
        <v>267.26348758278112</v>
      </c>
    </row>
    <row r="45" spans="1:149">
      <c r="A45" s="18">
        <v>2057</v>
      </c>
      <c r="C45" s="13">
        <v>54</v>
      </c>
      <c r="D45" s="49">
        <f>賃金!P66*$B$3/100</f>
        <v>8.0391989811623201</v>
      </c>
      <c r="E45" s="15">
        <f t="shared" si="14"/>
        <v>8.0896662180472863</v>
      </c>
      <c r="F45" s="15">
        <f t="shared" si="14"/>
        <v>8.113386666278787</v>
      </c>
      <c r="G45" s="15">
        <f t="shared" si="14"/>
        <v>8.1128329279594293</v>
      </c>
      <c r="H45" s="15">
        <f t="shared" si="14"/>
        <v>8.0904169410406652</v>
      </c>
      <c r="I45" s="15">
        <f t="shared" si="14"/>
        <v>8.2282400832887408</v>
      </c>
      <c r="J45" s="15">
        <f t="shared" si="14"/>
        <v>8.1677354229355519</v>
      </c>
      <c r="K45" s="15">
        <f t="shared" si="14"/>
        <v>8.0918329034342431</v>
      </c>
      <c r="L45" s="15">
        <f t="shared" si="13"/>
        <v>8.0026776164986604</v>
      </c>
      <c r="M45" s="15">
        <f t="shared" si="13"/>
        <v>7.902316315296761</v>
      </c>
      <c r="N45" s="15">
        <f t="shared" si="13"/>
        <v>7.7426534848312114</v>
      </c>
      <c r="O45" s="15">
        <f t="shared" si="13"/>
        <v>7.6263423978204594</v>
      </c>
      <c r="P45" s="15">
        <f t="shared" si="13"/>
        <v>7.5043396678348326</v>
      </c>
      <c r="Q45" s="15">
        <f t="shared" si="13"/>
        <v>7.3782159048306548</v>
      </c>
      <c r="R45" s="15">
        <f t="shared" si="13"/>
        <v>7.2494079253503196</v>
      </c>
      <c r="S45" s="15">
        <f t="shared" si="13"/>
        <v>7.0251188260600985</v>
      </c>
      <c r="T45" s="15">
        <f t="shared" si="13"/>
        <v>6.8964055570862106</v>
      </c>
      <c r="U45" s="15">
        <f t="shared" si="10"/>
        <v>6.7684336584536968</v>
      </c>
      <c r="V45" s="15">
        <f t="shared" si="10"/>
        <v>6.6420216375684058</v>
      </c>
      <c r="W45" s="15">
        <f t="shared" si="10"/>
        <v>6.5178203673796409</v>
      </c>
      <c r="X45" s="15">
        <f t="shared" si="10"/>
        <v>6.3936083578356362</v>
      </c>
      <c r="Y45" s="15">
        <f t="shared" si="10"/>
        <v>6.2751250514701518</v>
      </c>
      <c r="Z45" s="15">
        <f t="shared" si="10"/>
        <v>6.1597267875527999</v>
      </c>
      <c r="AA45" s="15">
        <f t="shared" si="10"/>
        <v>6.0473227208277844</v>
      </c>
      <c r="AB45" s="15">
        <f t="shared" si="10"/>
        <v>5.9376188479454877</v>
      </c>
      <c r="AC45" s="15">
        <f t="shared" si="10"/>
        <v>6.1899714601536946</v>
      </c>
      <c r="AD45" s="15">
        <f t="shared" si="10"/>
        <v>6.0773928616892192</v>
      </c>
      <c r="AE45" s="15">
        <f t="shared" si="10"/>
        <v>5.9653749031829086</v>
      </c>
      <c r="AF45" s="15">
        <f t="shared" si="10"/>
        <v>5.8526670596370316</v>
      </c>
      <c r="AG45" s="15">
        <f t="shared" si="10"/>
        <v>5.7377653167537561</v>
      </c>
      <c r="AH45" s="15">
        <f t="shared" si="10"/>
        <v>6.1788346961267928</v>
      </c>
      <c r="AI45" s="15">
        <f t="shared" si="10"/>
        <v>6.0415395898327766</v>
      </c>
      <c r="AJ45" s="15">
        <f t="shared" si="10"/>
        <v>5.895114673315538</v>
      </c>
      <c r="AK45" s="15">
        <f t="shared" si="20"/>
        <v>5.7367079417596996</v>
      </c>
      <c r="AL45" s="15">
        <f t="shared" si="20"/>
        <v>5.5631470832286372</v>
      </c>
      <c r="AM45" s="15">
        <f t="shared" si="20"/>
        <v>4.7091527504911594</v>
      </c>
      <c r="AN45" s="15"/>
      <c r="AO45" s="15"/>
      <c r="AP45" s="15"/>
      <c r="AQ45" s="15"/>
      <c r="AR45" s="15"/>
      <c r="AS45" s="15"/>
      <c r="AT45" s="15"/>
      <c r="AU45" s="15"/>
      <c r="AV45" s="15"/>
      <c r="AW45" s="15"/>
      <c r="AX45" s="15"/>
      <c r="AY45" s="20">
        <f t="shared" si="1"/>
        <v>238.91093462379877</v>
      </c>
      <c r="AZ45" s="15"/>
      <c r="BA45" s="49">
        <f>賃金!Q66*$B$3/100</f>
        <v>8.9711515002096398</v>
      </c>
      <c r="BB45" s="15">
        <f t="shared" si="16"/>
        <v>9.0234650739217344</v>
      </c>
      <c r="BC45" s="15">
        <f t="shared" si="16"/>
        <v>9.0426924563996387</v>
      </c>
      <c r="BD45" s="15">
        <f t="shared" si="16"/>
        <v>9.0310518530478063</v>
      </c>
      <c r="BE45" s="15">
        <f t="shared" si="16"/>
        <v>8.9910505945338279</v>
      </c>
      <c r="BF45" s="15">
        <f t="shared" si="16"/>
        <v>9.1247765553938311</v>
      </c>
      <c r="BG45" s="15">
        <f t="shared" si="16"/>
        <v>9.0345009779364371</v>
      </c>
      <c r="BH45" s="15">
        <f t="shared" si="15"/>
        <v>8.924164618236917</v>
      </c>
      <c r="BI45" s="15">
        <f t="shared" si="15"/>
        <v>8.7969829389032199</v>
      </c>
      <c r="BJ45" s="15">
        <f t="shared" si="15"/>
        <v>8.6562018861071799</v>
      </c>
      <c r="BK45" s="15">
        <f t="shared" si="15"/>
        <v>8.5150923386528472</v>
      </c>
      <c r="BL45" s="15">
        <f t="shared" si="15"/>
        <v>8.3565201036904551</v>
      </c>
      <c r="BM45" s="15">
        <f t="shared" si="15"/>
        <v>8.1937340648276429</v>
      </c>
      <c r="BN45" s="15">
        <f t="shared" si="11"/>
        <v>8.029575256583275</v>
      </c>
      <c r="BO45" s="15">
        <f t="shared" si="11"/>
        <v>7.8666498207674511</v>
      </c>
      <c r="BP45" s="15">
        <f t="shared" si="11"/>
        <v>7.6054109255385685</v>
      </c>
      <c r="BQ45" s="15">
        <f t="shared" si="11"/>
        <v>7.4535990082770436</v>
      </c>
      <c r="BR45" s="15">
        <f t="shared" si="11"/>
        <v>7.3088047157221512</v>
      </c>
      <c r="BS45" s="15">
        <f t="shared" si="11"/>
        <v>7.1721487834273008</v>
      </c>
      <c r="BT45" s="15">
        <f t="shared" si="11"/>
        <v>7.0442582543504537</v>
      </c>
      <c r="BU45" s="15">
        <f t="shared" si="11"/>
        <v>7.077980780270809</v>
      </c>
      <c r="BV45" s="15">
        <f t="shared" si="11"/>
        <v>6.9648231895032007</v>
      </c>
      <c r="BW45" s="15">
        <f t="shared" si="11"/>
        <v>6.8589841249157653</v>
      </c>
      <c r="BX45" s="15">
        <f t="shared" si="11"/>
        <v>6.7585507651501562</v>
      </c>
      <c r="BY45" s="15">
        <f t="shared" si="11"/>
        <v>6.6608380237682709</v>
      </c>
      <c r="BZ45" s="15">
        <f t="shared" si="11"/>
        <v>6.967391738831866</v>
      </c>
      <c r="CA45" s="15">
        <f t="shared" si="11"/>
        <v>6.8573084220511715</v>
      </c>
      <c r="CB45" s="15">
        <f t="shared" si="11"/>
        <v>6.7360731811381029</v>
      </c>
      <c r="CC45" s="15">
        <f t="shared" si="11"/>
        <v>6.5969870543131579</v>
      </c>
      <c r="CD45" s="15">
        <f t="shared" si="18"/>
        <v>6.4322469426518873</v>
      </c>
      <c r="CE45" s="15">
        <f t="shared" si="18"/>
        <v>6.5483819357375284</v>
      </c>
      <c r="CF45" s="15">
        <f t="shared" si="18"/>
        <v>6.2918651336092113</v>
      </c>
      <c r="CG45" s="15">
        <f t="shared" si="18"/>
        <v>5.9762442548618768</v>
      </c>
      <c r="CH45" s="15">
        <f t="shared" si="18"/>
        <v>5.5880839439095329</v>
      </c>
      <c r="CI45" s="15"/>
      <c r="CJ45" s="15"/>
      <c r="CK45" s="15"/>
      <c r="CL45" s="15"/>
      <c r="CM45" s="15"/>
      <c r="CN45" s="15"/>
      <c r="CO45" s="15"/>
      <c r="CP45" s="15"/>
      <c r="CQ45" s="15"/>
      <c r="CR45" s="15"/>
      <c r="CS45" s="15"/>
      <c r="CT45" s="20">
        <f t="shared" si="6"/>
        <v>250.48643971703035</v>
      </c>
      <c r="CU45" s="15"/>
      <c r="CV45" s="49">
        <f>賃金!R66*$B$3/100</f>
        <v>16.066838034158067</v>
      </c>
      <c r="CW45" s="15">
        <f t="shared" si="19"/>
        <v>16.132799261960905</v>
      </c>
      <c r="CX45" s="15">
        <f t="shared" si="19"/>
        <v>16.111332085457594</v>
      </c>
      <c r="CY45" s="15">
        <f t="shared" si="19"/>
        <v>16.008285561213508</v>
      </c>
      <c r="CZ45" s="15">
        <f t="shared" si="19"/>
        <v>15.830656580533338</v>
      </c>
      <c r="DA45" s="15">
        <f t="shared" si="19"/>
        <v>15.934499691897559</v>
      </c>
      <c r="DB45" s="15">
        <f t="shared" si="19"/>
        <v>15.625531908962914</v>
      </c>
      <c r="DC45" s="15">
        <f t="shared" si="17"/>
        <v>15.26675914051614</v>
      </c>
      <c r="DD45" s="15">
        <f t="shared" si="17"/>
        <v>14.86797133869017</v>
      </c>
      <c r="DE45" s="15">
        <f t="shared" si="17"/>
        <v>14.439103379894329</v>
      </c>
      <c r="DF45" s="15">
        <f t="shared" si="17"/>
        <v>13.681730026542732</v>
      </c>
      <c r="DG45" s="15">
        <f t="shared" si="17"/>
        <v>13.232187370870513</v>
      </c>
      <c r="DH45" s="15">
        <f t="shared" si="17"/>
        <v>12.781213881895367</v>
      </c>
      <c r="DI45" s="15">
        <f t="shared" si="12"/>
        <v>12.337080661897291</v>
      </c>
      <c r="DJ45" s="15">
        <f t="shared" si="12"/>
        <v>11.907194663330973</v>
      </c>
      <c r="DK45" s="15">
        <f t="shared" si="12"/>
        <v>11.345932885526729</v>
      </c>
      <c r="DL45" s="15">
        <f t="shared" si="12"/>
        <v>10.96737008432917</v>
      </c>
      <c r="DM45" s="15">
        <f t="shared" si="12"/>
        <v>10.617691829735302</v>
      </c>
      <c r="DN45" s="15">
        <f t="shared" si="12"/>
        <v>10.298811092286055</v>
      </c>
      <c r="DO45" s="15">
        <f t="shared" si="12"/>
        <v>10.010795528001115</v>
      </c>
      <c r="DP45" s="15">
        <f t="shared" si="12"/>
        <v>10.0789709094561</v>
      </c>
      <c r="DQ45" s="15">
        <f t="shared" si="12"/>
        <v>9.836645604983838</v>
      </c>
      <c r="DR45" s="15">
        <f t="shared" si="12"/>
        <v>9.6129359010327544</v>
      </c>
      <c r="DS45" s="15">
        <f t="shared" si="12"/>
        <v>9.3982309225450305</v>
      </c>
      <c r="DT45" s="15">
        <f t="shared" si="12"/>
        <v>9.1799866436082151</v>
      </c>
      <c r="DU45" s="15">
        <f t="shared" si="12"/>
        <v>9.494493161063712</v>
      </c>
      <c r="DV45" s="15">
        <f t="shared" si="12"/>
        <v>9.2017614288281759</v>
      </c>
      <c r="DW45" s="15">
        <f t="shared" si="12"/>
        <v>8.8444534000686197</v>
      </c>
      <c r="DX45" s="15">
        <f t="shared" si="12"/>
        <v>8.3946155351528748</v>
      </c>
      <c r="DY45" s="15">
        <f t="shared" si="21"/>
        <v>7.8200908724070315</v>
      </c>
      <c r="DZ45" s="15">
        <f t="shared" si="21"/>
        <v>6.7903834533808318</v>
      </c>
      <c r="EA45" s="15">
        <f t="shared" si="21"/>
        <v>5.891038990740082</v>
      </c>
      <c r="EB45" s="15"/>
      <c r="EC45" s="15"/>
      <c r="ED45" s="15"/>
      <c r="EE45" s="15"/>
      <c r="EF45" s="15"/>
      <c r="EN45" s="20">
        <f t="shared" si="8"/>
        <v>361.94055379680901</v>
      </c>
      <c r="EO45" s="29">
        <f t="shared" si="3"/>
        <v>32959.632473187419</v>
      </c>
      <c r="EQ45" s="13">
        <f t="shared" si="9"/>
        <v>-5616.3702649999996</v>
      </c>
      <c r="ER45" s="20">
        <f t="shared" si="4"/>
        <v>27343.262208187421</v>
      </c>
      <c r="ES45" s="13">
        <f t="shared" si="0"/>
        <v>246.69834296448079</v>
      </c>
    </row>
    <row r="46" spans="1:149">
      <c r="A46" s="18">
        <v>2058</v>
      </c>
      <c r="C46" s="13">
        <v>55</v>
      </c>
      <c r="D46" s="49">
        <f>賃金!P67*$B$3/100</f>
        <v>7.4810392427261085</v>
      </c>
      <c r="E46" s="15">
        <f t="shared" si="14"/>
        <v>8.0391989811623201</v>
      </c>
      <c r="F46" s="15">
        <f t="shared" si="14"/>
        <v>8.0896662180472863</v>
      </c>
      <c r="G46" s="15">
        <f t="shared" si="14"/>
        <v>8.113386666278787</v>
      </c>
      <c r="H46" s="15">
        <f t="shared" si="14"/>
        <v>8.1128329279594293</v>
      </c>
      <c r="I46" s="15">
        <f t="shared" si="14"/>
        <v>8.0904169410406652</v>
      </c>
      <c r="J46" s="15">
        <f t="shared" si="14"/>
        <v>8.2282400832887408</v>
      </c>
      <c r="K46" s="15">
        <f t="shared" si="14"/>
        <v>8.1677354229355519</v>
      </c>
      <c r="L46" s="15">
        <f t="shared" si="13"/>
        <v>8.0918329034342431</v>
      </c>
      <c r="M46" s="15">
        <f t="shared" si="13"/>
        <v>8.0026776164986604</v>
      </c>
      <c r="N46" s="15">
        <f t="shared" si="13"/>
        <v>7.902316315296761</v>
      </c>
      <c r="O46" s="15">
        <f t="shared" si="13"/>
        <v>7.7426534848312114</v>
      </c>
      <c r="P46" s="15">
        <f t="shared" si="13"/>
        <v>7.6263423978204594</v>
      </c>
      <c r="Q46" s="15">
        <f t="shared" si="13"/>
        <v>7.5043396678348326</v>
      </c>
      <c r="R46" s="15">
        <f t="shared" si="13"/>
        <v>7.3782159048306548</v>
      </c>
      <c r="S46" s="15">
        <f t="shared" si="13"/>
        <v>7.2494079253503196</v>
      </c>
      <c r="T46" s="15">
        <f t="shared" si="13"/>
        <v>7.0251188260600985</v>
      </c>
      <c r="U46" s="15">
        <f t="shared" si="10"/>
        <v>6.8964055570862106</v>
      </c>
      <c r="V46" s="15">
        <f t="shared" si="10"/>
        <v>6.7684336584536968</v>
      </c>
      <c r="W46" s="15">
        <f t="shared" si="10"/>
        <v>6.6420216375684058</v>
      </c>
      <c r="X46" s="15">
        <f t="shared" si="10"/>
        <v>6.5178203673796409</v>
      </c>
      <c r="Y46" s="15">
        <f t="shared" si="10"/>
        <v>6.3936083578356362</v>
      </c>
      <c r="Z46" s="15">
        <f t="shared" si="10"/>
        <v>6.2751250514701518</v>
      </c>
      <c r="AA46" s="15">
        <f t="shared" si="10"/>
        <v>6.1597267875527999</v>
      </c>
      <c r="AB46" s="15">
        <f t="shared" si="10"/>
        <v>6.0473227208277844</v>
      </c>
      <c r="AC46" s="15">
        <f t="shared" si="10"/>
        <v>5.9376188479454877</v>
      </c>
      <c r="AD46" s="15">
        <f t="shared" si="10"/>
        <v>6.1899714601536946</v>
      </c>
      <c r="AE46" s="15">
        <f t="shared" si="10"/>
        <v>6.0773928616892192</v>
      </c>
      <c r="AF46" s="15">
        <f t="shared" si="10"/>
        <v>5.9653749031829086</v>
      </c>
      <c r="AG46" s="15">
        <f t="shared" si="10"/>
        <v>5.8526670596370316</v>
      </c>
      <c r="AH46" s="15">
        <f t="shared" si="10"/>
        <v>5.7377653167537561</v>
      </c>
      <c r="AI46" s="15">
        <f t="shared" si="10"/>
        <v>6.1788346961267928</v>
      </c>
      <c r="AJ46" s="15">
        <f t="shared" si="10"/>
        <v>6.0415395898327766</v>
      </c>
      <c r="AK46" s="15">
        <f t="shared" si="20"/>
        <v>5.895114673315538</v>
      </c>
      <c r="AL46" s="15">
        <f t="shared" si="20"/>
        <v>5.7367079417596996</v>
      </c>
      <c r="AM46" s="15">
        <f t="shared" si="20"/>
        <v>5.5631470832286372</v>
      </c>
      <c r="AN46" s="15">
        <f t="shared" si="20"/>
        <v>4.7091527504911594</v>
      </c>
      <c r="AO46" s="15"/>
      <c r="AP46" s="15"/>
      <c r="AQ46" s="15"/>
      <c r="AR46" s="15"/>
      <c r="AS46" s="15"/>
      <c r="AT46" s="15"/>
      <c r="AU46" s="15"/>
      <c r="AV46" s="15"/>
      <c r="AW46" s="15"/>
      <c r="AX46" s="15"/>
      <c r="AY46" s="20">
        <f t="shared" si="1"/>
        <v>246.95013360496105</v>
      </c>
      <c r="AZ46" s="15"/>
      <c r="BA46" s="49">
        <f>賃金!Q67*$B$3/100</f>
        <v>8.1744254793662865</v>
      </c>
      <c r="BB46" s="15">
        <f t="shared" si="16"/>
        <v>8.9711515002096398</v>
      </c>
      <c r="BC46" s="15">
        <f t="shared" si="16"/>
        <v>9.0234650739217344</v>
      </c>
      <c r="BD46" s="15">
        <f t="shared" si="16"/>
        <v>9.0426924563996387</v>
      </c>
      <c r="BE46" s="15">
        <f t="shared" si="16"/>
        <v>9.0310518530478063</v>
      </c>
      <c r="BF46" s="15">
        <f t="shared" si="16"/>
        <v>8.9910505945338279</v>
      </c>
      <c r="BG46" s="15">
        <f t="shared" si="16"/>
        <v>9.1247765553938311</v>
      </c>
      <c r="BH46" s="15">
        <f t="shared" si="15"/>
        <v>9.0345009779364371</v>
      </c>
      <c r="BI46" s="15">
        <f t="shared" si="15"/>
        <v>8.924164618236917</v>
      </c>
      <c r="BJ46" s="15">
        <f t="shared" si="15"/>
        <v>8.7969829389032199</v>
      </c>
      <c r="BK46" s="15">
        <f t="shared" si="15"/>
        <v>8.6562018861071799</v>
      </c>
      <c r="BL46" s="15">
        <f t="shared" si="15"/>
        <v>8.5150923386528472</v>
      </c>
      <c r="BM46" s="15">
        <f t="shared" si="15"/>
        <v>8.3565201036904551</v>
      </c>
      <c r="BN46" s="15">
        <f t="shared" si="11"/>
        <v>8.1937340648276429</v>
      </c>
      <c r="BO46" s="15">
        <f t="shared" si="11"/>
        <v>8.029575256583275</v>
      </c>
      <c r="BP46" s="15">
        <f t="shared" si="11"/>
        <v>7.8666498207674511</v>
      </c>
      <c r="BQ46" s="15">
        <f t="shared" si="11"/>
        <v>7.6054109255385685</v>
      </c>
      <c r="BR46" s="15">
        <f t="shared" si="11"/>
        <v>7.4535990082770436</v>
      </c>
      <c r="BS46" s="15">
        <f t="shared" si="11"/>
        <v>7.3088047157221512</v>
      </c>
      <c r="BT46" s="15">
        <f t="shared" si="11"/>
        <v>7.1721487834273008</v>
      </c>
      <c r="BU46" s="15">
        <f t="shared" si="11"/>
        <v>7.0442582543504537</v>
      </c>
      <c r="BV46" s="15">
        <f t="shared" si="11"/>
        <v>7.077980780270809</v>
      </c>
      <c r="BW46" s="15">
        <f t="shared" si="11"/>
        <v>6.9648231895032007</v>
      </c>
      <c r="BX46" s="15">
        <f t="shared" si="11"/>
        <v>6.8589841249157653</v>
      </c>
      <c r="BY46" s="15">
        <f t="shared" si="11"/>
        <v>6.7585507651501562</v>
      </c>
      <c r="BZ46" s="15">
        <f t="shared" si="11"/>
        <v>6.6608380237682709</v>
      </c>
      <c r="CA46" s="15">
        <f t="shared" si="11"/>
        <v>6.967391738831866</v>
      </c>
      <c r="CB46" s="15">
        <f t="shared" si="11"/>
        <v>6.8573084220511715</v>
      </c>
      <c r="CC46" s="15">
        <f t="shared" si="11"/>
        <v>6.7360731811381029</v>
      </c>
      <c r="CD46" s="15">
        <f t="shared" si="18"/>
        <v>6.5969870543131579</v>
      </c>
      <c r="CE46" s="15">
        <f t="shared" si="18"/>
        <v>6.4322469426518873</v>
      </c>
      <c r="CF46" s="15">
        <f t="shared" si="18"/>
        <v>6.5483819357375284</v>
      </c>
      <c r="CG46" s="15">
        <f t="shared" si="18"/>
        <v>6.2918651336092113</v>
      </c>
      <c r="CH46" s="15">
        <f t="shared" si="18"/>
        <v>5.9762442548618768</v>
      </c>
      <c r="CI46" s="15">
        <f t="shared" si="18"/>
        <v>5.5880839439095329</v>
      </c>
      <c r="CJ46" s="15"/>
      <c r="CK46" s="15"/>
      <c r="CL46" s="15"/>
      <c r="CM46" s="15"/>
      <c r="CN46" s="15"/>
      <c r="CO46" s="15"/>
      <c r="CP46" s="15"/>
      <c r="CQ46" s="15"/>
      <c r="CR46" s="15"/>
      <c r="CS46" s="15"/>
      <c r="CT46" s="20">
        <f t="shared" si="6"/>
        <v>259.45759121723995</v>
      </c>
      <c r="CU46" s="15"/>
      <c r="CV46" s="49">
        <f>賃金!R67*$B$3/100</f>
        <v>15.326832808722967</v>
      </c>
      <c r="CW46" s="15">
        <f t="shared" si="19"/>
        <v>16.066838034158067</v>
      </c>
      <c r="CX46" s="15">
        <f t="shared" si="19"/>
        <v>16.132799261960905</v>
      </c>
      <c r="CY46" s="15">
        <f t="shared" si="19"/>
        <v>16.111332085457594</v>
      </c>
      <c r="CZ46" s="15">
        <f t="shared" si="19"/>
        <v>16.008285561213508</v>
      </c>
      <c r="DA46" s="15">
        <f t="shared" si="19"/>
        <v>15.830656580533338</v>
      </c>
      <c r="DB46" s="15">
        <f t="shared" si="19"/>
        <v>15.934499691897559</v>
      </c>
      <c r="DC46" s="15">
        <f t="shared" si="17"/>
        <v>15.625531908962914</v>
      </c>
      <c r="DD46" s="15">
        <f t="shared" si="17"/>
        <v>15.26675914051614</v>
      </c>
      <c r="DE46" s="15">
        <f t="shared" si="17"/>
        <v>14.86797133869017</v>
      </c>
      <c r="DF46" s="15">
        <f t="shared" si="17"/>
        <v>14.439103379894329</v>
      </c>
      <c r="DG46" s="15">
        <f t="shared" si="17"/>
        <v>13.681730026542732</v>
      </c>
      <c r="DH46" s="15">
        <f t="shared" si="17"/>
        <v>13.232187370870513</v>
      </c>
      <c r="DI46" s="15">
        <f t="shared" si="12"/>
        <v>12.781213881895367</v>
      </c>
      <c r="DJ46" s="15">
        <f t="shared" si="12"/>
        <v>12.337080661897291</v>
      </c>
      <c r="DK46" s="15">
        <f t="shared" si="12"/>
        <v>11.907194663330973</v>
      </c>
      <c r="DL46" s="15">
        <f t="shared" si="12"/>
        <v>11.345932885526729</v>
      </c>
      <c r="DM46" s="15">
        <f t="shared" si="12"/>
        <v>10.96737008432917</v>
      </c>
      <c r="DN46" s="15">
        <f t="shared" si="12"/>
        <v>10.617691829735302</v>
      </c>
      <c r="DO46" s="15">
        <f t="shared" si="12"/>
        <v>10.298811092286055</v>
      </c>
      <c r="DP46" s="15">
        <f t="shared" si="12"/>
        <v>10.010795528001115</v>
      </c>
      <c r="DQ46" s="15">
        <f t="shared" si="12"/>
        <v>10.0789709094561</v>
      </c>
      <c r="DR46" s="15">
        <f t="shared" si="12"/>
        <v>9.836645604983838</v>
      </c>
      <c r="DS46" s="15">
        <f t="shared" si="12"/>
        <v>9.6129359010327544</v>
      </c>
      <c r="DT46" s="15">
        <f t="shared" si="12"/>
        <v>9.3982309225450305</v>
      </c>
      <c r="DU46" s="15">
        <f t="shared" si="12"/>
        <v>9.1799866436082151</v>
      </c>
      <c r="DV46" s="15">
        <f t="shared" si="12"/>
        <v>9.494493161063712</v>
      </c>
      <c r="DW46" s="15">
        <f t="shared" si="12"/>
        <v>9.2017614288281759</v>
      </c>
      <c r="DX46" s="15">
        <f t="shared" si="12"/>
        <v>8.8444534000686197</v>
      </c>
      <c r="DY46" s="15">
        <f t="shared" si="21"/>
        <v>8.3946155351528748</v>
      </c>
      <c r="DZ46" s="15">
        <f t="shared" si="21"/>
        <v>7.8200908724070315</v>
      </c>
      <c r="EA46" s="15">
        <f t="shared" si="21"/>
        <v>6.7903834533808318</v>
      </c>
      <c r="EB46" s="15">
        <f t="shared" si="21"/>
        <v>5.891038990740082</v>
      </c>
      <c r="EC46" s="15"/>
      <c r="ED46" s="15"/>
      <c r="EE46" s="15"/>
      <c r="EF46" s="15"/>
      <c r="EN46" s="20">
        <f t="shared" si="8"/>
        <v>378.00739183096704</v>
      </c>
      <c r="EO46" s="29">
        <f t="shared" si="3"/>
        <v>34305.329596834192</v>
      </c>
      <c r="EQ46" s="13">
        <f t="shared" si="9"/>
        <v>-5616.3702649999996</v>
      </c>
      <c r="ER46" s="20">
        <f t="shared" si="4"/>
        <v>28688.959331834194</v>
      </c>
      <c r="ES46" s="13">
        <f t="shared" si="0"/>
        <v>227.10877758988525</v>
      </c>
    </row>
    <row r="47" spans="1:149">
      <c r="A47" s="18">
        <v>2059</v>
      </c>
      <c r="C47" s="13">
        <v>56</v>
      </c>
      <c r="D47" s="49">
        <f>賃金!P68*$B$3/100</f>
        <v>7.3761605814913036</v>
      </c>
      <c r="E47" s="15">
        <f t="shared" si="14"/>
        <v>7.4810392427261085</v>
      </c>
      <c r="F47" s="15">
        <f t="shared" si="14"/>
        <v>8.0391989811623201</v>
      </c>
      <c r="G47" s="15">
        <f t="shared" si="14"/>
        <v>8.0896662180472863</v>
      </c>
      <c r="H47" s="15">
        <f t="shared" si="14"/>
        <v>8.113386666278787</v>
      </c>
      <c r="I47" s="15">
        <f t="shared" si="14"/>
        <v>8.1128329279594293</v>
      </c>
      <c r="J47" s="15">
        <f t="shared" si="14"/>
        <v>8.0904169410406652</v>
      </c>
      <c r="K47" s="15">
        <f t="shared" si="14"/>
        <v>8.2282400832887408</v>
      </c>
      <c r="L47" s="15">
        <f t="shared" si="13"/>
        <v>8.1677354229355519</v>
      </c>
      <c r="M47" s="15">
        <f t="shared" si="13"/>
        <v>8.0918329034342431</v>
      </c>
      <c r="N47" s="15">
        <f t="shared" si="13"/>
        <v>8.0026776164986604</v>
      </c>
      <c r="O47" s="15">
        <f t="shared" si="13"/>
        <v>7.902316315296761</v>
      </c>
      <c r="P47" s="15">
        <f t="shared" si="13"/>
        <v>7.7426534848312114</v>
      </c>
      <c r="Q47" s="15">
        <f t="shared" si="13"/>
        <v>7.6263423978204594</v>
      </c>
      <c r="R47" s="15">
        <f t="shared" si="13"/>
        <v>7.5043396678348326</v>
      </c>
      <c r="S47" s="15">
        <f t="shared" si="13"/>
        <v>7.3782159048306548</v>
      </c>
      <c r="T47" s="15">
        <f t="shared" si="13"/>
        <v>7.2494079253503196</v>
      </c>
      <c r="U47" s="15">
        <f t="shared" si="10"/>
        <v>7.0251188260600985</v>
      </c>
      <c r="V47" s="15">
        <f t="shared" si="10"/>
        <v>6.8964055570862106</v>
      </c>
      <c r="W47" s="15">
        <f t="shared" si="10"/>
        <v>6.7684336584536968</v>
      </c>
      <c r="X47" s="15">
        <f t="shared" si="10"/>
        <v>6.6420216375684058</v>
      </c>
      <c r="Y47" s="15">
        <f t="shared" si="10"/>
        <v>6.5178203673796409</v>
      </c>
      <c r="Z47" s="15">
        <f t="shared" si="10"/>
        <v>6.3936083578356362</v>
      </c>
      <c r="AA47" s="15">
        <f t="shared" si="10"/>
        <v>6.2751250514701518</v>
      </c>
      <c r="AB47" s="15">
        <f t="shared" si="10"/>
        <v>6.1597267875527999</v>
      </c>
      <c r="AC47" s="15">
        <f t="shared" si="10"/>
        <v>6.0473227208277844</v>
      </c>
      <c r="AD47" s="15">
        <f t="shared" si="10"/>
        <v>5.9376188479454877</v>
      </c>
      <c r="AE47" s="15">
        <f t="shared" si="10"/>
        <v>6.1899714601536946</v>
      </c>
      <c r="AF47" s="15">
        <f t="shared" si="10"/>
        <v>6.0773928616892192</v>
      </c>
      <c r="AG47" s="15">
        <f t="shared" si="10"/>
        <v>5.9653749031829086</v>
      </c>
      <c r="AH47" s="15">
        <f t="shared" si="10"/>
        <v>5.8526670596370316</v>
      </c>
      <c r="AI47" s="15">
        <f t="shared" si="10"/>
        <v>5.7377653167537561</v>
      </c>
      <c r="AJ47" s="15">
        <f t="shared" si="10"/>
        <v>6.1788346961267928</v>
      </c>
      <c r="AK47" s="15">
        <f t="shared" si="20"/>
        <v>6.0415395898327766</v>
      </c>
      <c r="AL47" s="15">
        <f t="shared" si="20"/>
        <v>5.895114673315538</v>
      </c>
      <c r="AM47" s="15">
        <f t="shared" si="20"/>
        <v>5.7367079417596996</v>
      </c>
      <c r="AN47" s="15">
        <f t="shared" si="20"/>
        <v>5.5631470832286372</v>
      </c>
      <c r="AO47" s="15">
        <f t="shared" si="20"/>
        <v>4.7091527504911594</v>
      </c>
      <c r="AP47" s="15"/>
      <c r="AQ47" s="15"/>
      <c r="AR47" s="15"/>
      <c r="AS47" s="15"/>
      <c r="AT47" s="15"/>
      <c r="AU47" s="15"/>
      <c r="AV47" s="15"/>
      <c r="AW47" s="15"/>
      <c r="AX47" s="15"/>
      <c r="AY47" s="20">
        <f t="shared" si="1"/>
        <v>254.43117284768718</v>
      </c>
      <c r="AZ47" s="15"/>
      <c r="BA47" s="49">
        <f>賃金!Q68*$B$3/100</f>
        <v>8.0605811360172552</v>
      </c>
      <c r="BB47" s="15">
        <f t="shared" si="16"/>
        <v>8.1744254793662865</v>
      </c>
      <c r="BC47" s="15">
        <f t="shared" si="16"/>
        <v>8.9711515002096398</v>
      </c>
      <c r="BD47" s="15">
        <f t="shared" si="16"/>
        <v>9.0234650739217344</v>
      </c>
      <c r="BE47" s="15">
        <f t="shared" si="16"/>
        <v>9.0426924563996387</v>
      </c>
      <c r="BF47" s="15">
        <f t="shared" si="16"/>
        <v>9.0310518530478063</v>
      </c>
      <c r="BG47" s="15">
        <f t="shared" si="16"/>
        <v>8.9910505945338279</v>
      </c>
      <c r="BH47" s="15">
        <f t="shared" si="15"/>
        <v>9.1247765553938311</v>
      </c>
      <c r="BI47" s="15">
        <f t="shared" si="15"/>
        <v>9.0345009779364371</v>
      </c>
      <c r="BJ47" s="15">
        <f t="shared" si="15"/>
        <v>8.924164618236917</v>
      </c>
      <c r="BK47" s="15">
        <f t="shared" si="15"/>
        <v>8.7969829389032199</v>
      </c>
      <c r="BL47" s="15">
        <f t="shared" si="15"/>
        <v>8.6562018861071799</v>
      </c>
      <c r="BM47" s="15">
        <f t="shared" si="15"/>
        <v>8.5150923386528472</v>
      </c>
      <c r="BN47" s="15">
        <f t="shared" si="11"/>
        <v>8.3565201036904551</v>
      </c>
      <c r="BO47" s="15">
        <f t="shared" si="11"/>
        <v>8.1937340648276429</v>
      </c>
      <c r="BP47" s="15">
        <f t="shared" si="11"/>
        <v>8.029575256583275</v>
      </c>
      <c r="BQ47" s="15">
        <f t="shared" si="11"/>
        <v>7.8666498207674511</v>
      </c>
      <c r="BR47" s="15">
        <f t="shared" si="11"/>
        <v>7.6054109255385685</v>
      </c>
      <c r="BS47" s="15">
        <f t="shared" si="11"/>
        <v>7.4535990082770436</v>
      </c>
      <c r="BT47" s="15">
        <f t="shared" si="11"/>
        <v>7.3088047157221512</v>
      </c>
      <c r="BU47" s="15">
        <f t="shared" si="11"/>
        <v>7.1721487834273008</v>
      </c>
      <c r="BV47" s="15">
        <f t="shared" si="11"/>
        <v>7.0442582543504537</v>
      </c>
      <c r="BW47" s="15">
        <f t="shared" si="11"/>
        <v>7.077980780270809</v>
      </c>
      <c r="BX47" s="15">
        <f t="shared" si="11"/>
        <v>6.9648231895032007</v>
      </c>
      <c r="BY47" s="15">
        <f t="shared" si="11"/>
        <v>6.8589841249157653</v>
      </c>
      <c r="BZ47" s="15">
        <f t="shared" si="11"/>
        <v>6.7585507651501562</v>
      </c>
      <c r="CA47" s="15">
        <f t="shared" si="11"/>
        <v>6.6608380237682709</v>
      </c>
      <c r="CB47" s="15">
        <f t="shared" si="11"/>
        <v>6.967391738831866</v>
      </c>
      <c r="CC47" s="15">
        <f t="shared" si="11"/>
        <v>6.8573084220511715</v>
      </c>
      <c r="CD47" s="15">
        <f t="shared" si="18"/>
        <v>6.7360731811381029</v>
      </c>
      <c r="CE47" s="15">
        <f t="shared" si="18"/>
        <v>6.5969870543131579</v>
      </c>
      <c r="CF47" s="15">
        <f t="shared" si="18"/>
        <v>6.4322469426518873</v>
      </c>
      <c r="CG47" s="15">
        <f t="shared" si="18"/>
        <v>6.5483819357375284</v>
      </c>
      <c r="CH47" s="15">
        <f t="shared" si="18"/>
        <v>6.2918651336092113</v>
      </c>
      <c r="CI47" s="15">
        <f t="shared" si="18"/>
        <v>5.9762442548618768</v>
      </c>
      <c r="CJ47" s="15">
        <f t="shared" si="18"/>
        <v>5.5880839439095329</v>
      </c>
      <c r="CK47" s="15"/>
      <c r="CL47" s="15"/>
      <c r="CM47" s="15"/>
      <c r="CN47" s="15"/>
      <c r="CO47" s="15"/>
      <c r="CP47" s="15"/>
      <c r="CQ47" s="15"/>
      <c r="CR47" s="15"/>
      <c r="CS47" s="15"/>
      <c r="CT47" s="20">
        <f t="shared" si="6"/>
        <v>267.63201669660623</v>
      </c>
      <c r="CU47" s="15"/>
      <c r="CV47" s="49">
        <f>賃金!R68*$B$3/100</f>
        <v>15.08331390537332</v>
      </c>
      <c r="CW47" s="15">
        <f t="shared" si="19"/>
        <v>15.326832808722967</v>
      </c>
      <c r="CX47" s="15">
        <f t="shared" si="19"/>
        <v>16.066838034158067</v>
      </c>
      <c r="CY47" s="15">
        <f t="shared" si="19"/>
        <v>16.132799261960905</v>
      </c>
      <c r="CZ47" s="15">
        <f t="shared" si="19"/>
        <v>16.111332085457594</v>
      </c>
      <c r="DA47" s="15">
        <f t="shared" si="19"/>
        <v>16.008285561213508</v>
      </c>
      <c r="DB47" s="15">
        <f t="shared" si="19"/>
        <v>15.830656580533338</v>
      </c>
      <c r="DC47" s="15">
        <f t="shared" si="17"/>
        <v>15.934499691897559</v>
      </c>
      <c r="DD47" s="15">
        <f t="shared" si="17"/>
        <v>15.625531908962914</v>
      </c>
      <c r="DE47" s="15">
        <f t="shared" si="17"/>
        <v>15.26675914051614</v>
      </c>
      <c r="DF47" s="15">
        <f t="shared" si="17"/>
        <v>14.86797133869017</v>
      </c>
      <c r="DG47" s="15">
        <f t="shared" si="17"/>
        <v>14.439103379894329</v>
      </c>
      <c r="DH47" s="15">
        <f t="shared" si="17"/>
        <v>13.681730026542732</v>
      </c>
      <c r="DI47" s="15">
        <f t="shared" si="12"/>
        <v>13.232187370870513</v>
      </c>
      <c r="DJ47" s="15">
        <f t="shared" si="12"/>
        <v>12.781213881895367</v>
      </c>
      <c r="DK47" s="15">
        <f t="shared" si="12"/>
        <v>12.337080661897291</v>
      </c>
      <c r="DL47" s="15">
        <f t="shared" si="12"/>
        <v>11.907194663330973</v>
      </c>
      <c r="DM47" s="15">
        <f t="shared" si="12"/>
        <v>11.345932885526729</v>
      </c>
      <c r="DN47" s="15">
        <f t="shared" si="12"/>
        <v>10.96737008432917</v>
      </c>
      <c r="DO47" s="15">
        <f t="shared" si="12"/>
        <v>10.617691829735302</v>
      </c>
      <c r="DP47" s="15">
        <f t="shared" si="12"/>
        <v>10.298811092286055</v>
      </c>
      <c r="DQ47" s="15">
        <f t="shared" si="12"/>
        <v>10.010795528001115</v>
      </c>
      <c r="DR47" s="15">
        <f t="shared" si="12"/>
        <v>10.0789709094561</v>
      </c>
      <c r="DS47" s="15">
        <f t="shared" si="12"/>
        <v>9.836645604983838</v>
      </c>
      <c r="DT47" s="15">
        <f t="shared" si="12"/>
        <v>9.6129359010327544</v>
      </c>
      <c r="DU47" s="15">
        <f t="shared" si="12"/>
        <v>9.3982309225450305</v>
      </c>
      <c r="DV47" s="15">
        <f t="shared" si="12"/>
        <v>9.1799866436082151</v>
      </c>
      <c r="DW47" s="15">
        <f t="shared" si="12"/>
        <v>9.494493161063712</v>
      </c>
      <c r="DX47" s="15">
        <f t="shared" si="12"/>
        <v>9.2017614288281759</v>
      </c>
      <c r="DY47" s="15">
        <f t="shared" si="21"/>
        <v>8.8444534000686197</v>
      </c>
      <c r="DZ47" s="15">
        <f t="shared" si="21"/>
        <v>8.3946155351528748</v>
      </c>
      <c r="EA47" s="15">
        <f t="shared" si="21"/>
        <v>7.8200908724070315</v>
      </c>
      <c r="EB47" s="15">
        <f t="shared" si="21"/>
        <v>6.7903834533808318</v>
      </c>
      <c r="EC47" s="15">
        <f t="shared" si="21"/>
        <v>5.891038990740082</v>
      </c>
      <c r="ED47" s="15"/>
      <c r="EE47" s="15"/>
      <c r="EF47" s="15"/>
      <c r="EN47" s="20">
        <f t="shared" si="8"/>
        <v>393.33422463969004</v>
      </c>
      <c r="EO47" s="29">
        <f t="shared" si="3"/>
        <v>35579.220476080452</v>
      </c>
      <c r="EQ47" s="13">
        <f t="shared" si="9"/>
        <v>-5616.3702649999996</v>
      </c>
      <c r="ER47" s="20">
        <f t="shared" si="4"/>
        <v>29962.850211080455</v>
      </c>
      <c r="ES47" s="13">
        <f t="shared" si="0"/>
        <v>208.11599879308525</v>
      </c>
    </row>
    <row r="48" spans="1:149">
      <c r="A48" s="18">
        <v>2060</v>
      </c>
      <c r="C48" s="13">
        <v>57</v>
      </c>
      <c r="D48" s="49">
        <f>賃金!P69*$B$3/100</f>
        <v>7.2388955326861666</v>
      </c>
      <c r="E48" s="15">
        <f t="shared" si="14"/>
        <v>7.3761605814913036</v>
      </c>
      <c r="F48" s="15">
        <f t="shared" si="14"/>
        <v>7.4810392427261085</v>
      </c>
      <c r="G48" s="15">
        <f t="shared" si="14"/>
        <v>8.0391989811623201</v>
      </c>
      <c r="H48" s="15">
        <f t="shared" si="14"/>
        <v>8.0896662180472863</v>
      </c>
      <c r="I48" s="15">
        <f t="shared" si="14"/>
        <v>8.113386666278787</v>
      </c>
      <c r="J48" s="15">
        <f t="shared" si="14"/>
        <v>8.1128329279594293</v>
      </c>
      <c r="K48" s="15">
        <f t="shared" si="14"/>
        <v>8.0904169410406652</v>
      </c>
      <c r="L48" s="15">
        <f t="shared" si="13"/>
        <v>8.2282400832887408</v>
      </c>
      <c r="M48" s="15">
        <f t="shared" si="13"/>
        <v>8.1677354229355519</v>
      </c>
      <c r="N48" s="15">
        <f t="shared" si="13"/>
        <v>8.0918329034342431</v>
      </c>
      <c r="O48" s="15">
        <f t="shared" si="13"/>
        <v>8.0026776164986604</v>
      </c>
      <c r="P48" s="15">
        <f t="shared" si="13"/>
        <v>7.902316315296761</v>
      </c>
      <c r="Q48" s="15">
        <f t="shared" si="13"/>
        <v>7.7426534848312114</v>
      </c>
      <c r="R48" s="15">
        <f t="shared" si="13"/>
        <v>7.6263423978204594</v>
      </c>
      <c r="S48" s="15">
        <f t="shared" si="13"/>
        <v>7.5043396678348326</v>
      </c>
      <c r="T48" s="15">
        <f t="shared" si="13"/>
        <v>7.3782159048306548</v>
      </c>
      <c r="U48" s="15">
        <f t="shared" si="10"/>
        <v>7.2494079253503196</v>
      </c>
      <c r="V48" s="15">
        <f t="shared" si="10"/>
        <v>7.0251188260600985</v>
      </c>
      <c r="W48" s="15">
        <f t="shared" si="10"/>
        <v>6.8964055570862106</v>
      </c>
      <c r="X48" s="15">
        <f t="shared" si="10"/>
        <v>6.7684336584536968</v>
      </c>
      <c r="Y48" s="15">
        <f t="shared" si="10"/>
        <v>6.6420216375684058</v>
      </c>
      <c r="Z48" s="15">
        <f t="shared" si="10"/>
        <v>6.5178203673796409</v>
      </c>
      <c r="AA48" s="15">
        <f t="shared" si="10"/>
        <v>6.3936083578356362</v>
      </c>
      <c r="AB48" s="15">
        <f t="shared" si="10"/>
        <v>6.2751250514701518</v>
      </c>
      <c r="AC48" s="15">
        <f t="shared" si="10"/>
        <v>6.1597267875527999</v>
      </c>
      <c r="AD48" s="15">
        <f t="shared" si="10"/>
        <v>6.0473227208277844</v>
      </c>
      <c r="AE48" s="15">
        <f t="shared" si="10"/>
        <v>5.9376188479454877</v>
      </c>
      <c r="AF48" s="15">
        <f t="shared" si="10"/>
        <v>6.1899714601536946</v>
      </c>
      <c r="AG48" s="15">
        <f t="shared" si="10"/>
        <v>6.0773928616892192</v>
      </c>
      <c r="AH48" s="15">
        <f t="shared" si="10"/>
        <v>5.9653749031829086</v>
      </c>
      <c r="AI48" s="15">
        <f t="shared" si="10"/>
        <v>5.8526670596370316</v>
      </c>
      <c r="AJ48" s="15">
        <f t="shared" si="10"/>
        <v>5.7377653167537561</v>
      </c>
      <c r="AK48" s="15">
        <f t="shared" si="20"/>
        <v>6.1788346961267928</v>
      </c>
      <c r="AL48" s="15">
        <f t="shared" si="20"/>
        <v>6.0415395898327766</v>
      </c>
      <c r="AM48" s="15">
        <f t="shared" si="20"/>
        <v>5.895114673315538</v>
      </c>
      <c r="AN48" s="15">
        <f t="shared" si="20"/>
        <v>5.7367079417596996</v>
      </c>
      <c r="AO48" s="15">
        <f t="shared" si="20"/>
        <v>5.5631470832286372</v>
      </c>
      <c r="AP48" s="15">
        <f t="shared" si="20"/>
        <v>4.7091527504911594</v>
      </c>
      <c r="AQ48" s="15"/>
      <c r="AR48" s="15"/>
      <c r="AS48" s="15"/>
      <c r="AT48" s="15"/>
      <c r="AU48" s="15"/>
      <c r="AV48" s="15"/>
      <c r="AW48" s="15"/>
      <c r="AX48" s="15"/>
      <c r="AY48" s="20">
        <f t="shared" si="1"/>
        <v>261.80733342917847</v>
      </c>
      <c r="AZ48" s="15"/>
      <c r="BA48" s="49">
        <f>賃金!Q69*$B$3/100</f>
        <v>7.9122430266047035</v>
      </c>
      <c r="BB48" s="15">
        <f t="shared" si="16"/>
        <v>8.0605811360172552</v>
      </c>
      <c r="BC48" s="15">
        <f t="shared" si="16"/>
        <v>8.1744254793662865</v>
      </c>
      <c r="BD48" s="15">
        <f t="shared" si="16"/>
        <v>8.9711515002096398</v>
      </c>
      <c r="BE48" s="15">
        <f t="shared" si="16"/>
        <v>9.0234650739217344</v>
      </c>
      <c r="BF48" s="15">
        <f t="shared" si="16"/>
        <v>9.0426924563996387</v>
      </c>
      <c r="BG48" s="15">
        <f t="shared" si="16"/>
        <v>9.0310518530478063</v>
      </c>
      <c r="BH48" s="15">
        <f t="shared" si="15"/>
        <v>8.9910505945338279</v>
      </c>
      <c r="BI48" s="15">
        <f t="shared" si="15"/>
        <v>9.1247765553938311</v>
      </c>
      <c r="BJ48" s="15">
        <f t="shared" si="15"/>
        <v>9.0345009779364371</v>
      </c>
      <c r="BK48" s="15">
        <f t="shared" si="15"/>
        <v>8.924164618236917</v>
      </c>
      <c r="BL48" s="15">
        <f t="shared" si="15"/>
        <v>8.7969829389032199</v>
      </c>
      <c r="BM48" s="15">
        <f t="shared" si="15"/>
        <v>8.6562018861071799</v>
      </c>
      <c r="BN48" s="15">
        <f t="shared" si="11"/>
        <v>8.5150923386528472</v>
      </c>
      <c r="BO48" s="15">
        <f t="shared" si="11"/>
        <v>8.3565201036904551</v>
      </c>
      <c r="BP48" s="15">
        <f t="shared" si="11"/>
        <v>8.1937340648276429</v>
      </c>
      <c r="BQ48" s="15">
        <f t="shared" si="11"/>
        <v>8.029575256583275</v>
      </c>
      <c r="BR48" s="15">
        <f t="shared" si="11"/>
        <v>7.8666498207674511</v>
      </c>
      <c r="BS48" s="15">
        <f t="shared" si="11"/>
        <v>7.6054109255385685</v>
      </c>
      <c r="BT48" s="15">
        <f t="shared" si="11"/>
        <v>7.4535990082770436</v>
      </c>
      <c r="BU48" s="15">
        <f t="shared" si="11"/>
        <v>7.3088047157221512</v>
      </c>
      <c r="BV48" s="15">
        <f t="shared" si="11"/>
        <v>7.1721487834273008</v>
      </c>
      <c r="BW48" s="15">
        <f t="shared" si="11"/>
        <v>7.0442582543504537</v>
      </c>
      <c r="BX48" s="15">
        <f t="shared" si="11"/>
        <v>7.077980780270809</v>
      </c>
      <c r="BY48" s="15">
        <f t="shared" si="11"/>
        <v>6.9648231895032007</v>
      </c>
      <c r="BZ48" s="15">
        <f t="shared" si="11"/>
        <v>6.8589841249157653</v>
      </c>
      <c r="CA48" s="15">
        <f t="shared" si="11"/>
        <v>6.7585507651501562</v>
      </c>
      <c r="CB48" s="15">
        <f t="shared" si="11"/>
        <v>6.6608380237682709</v>
      </c>
      <c r="CC48" s="15">
        <f t="shared" si="11"/>
        <v>6.967391738831866</v>
      </c>
      <c r="CD48" s="15">
        <f t="shared" si="18"/>
        <v>6.8573084220511715</v>
      </c>
      <c r="CE48" s="15">
        <f t="shared" si="18"/>
        <v>6.7360731811381029</v>
      </c>
      <c r="CF48" s="15">
        <f t="shared" si="18"/>
        <v>6.5969870543131579</v>
      </c>
      <c r="CG48" s="15">
        <f t="shared" si="18"/>
        <v>6.4322469426518873</v>
      </c>
      <c r="CH48" s="15">
        <f t="shared" si="18"/>
        <v>6.5483819357375284</v>
      </c>
      <c r="CI48" s="15">
        <f t="shared" si="18"/>
        <v>6.2918651336092113</v>
      </c>
      <c r="CJ48" s="15">
        <f t="shared" si="18"/>
        <v>5.9762442548618768</v>
      </c>
      <c r="CK48" s="15">
        <f t="shared" si="18"/>
        <v>5.5880839439095329</v>
      </c>
      <c r="CL48" s="15"/>
      <c r="CM48" s="15"/>
      <c r="CN48" s="15"/>
      <c r="CO48" s="15"/>
      <c r="CP48" s="15"/>
      <c r="CQ48" s="15"/>
      <c r="CR48" s="15"/>
      <c r="CS48" s="15"/>
      <c r="CT48" s="20">
        <f t="shared" si="6"/>
        <v>275.69259783262351</v>
      </c>
      <c r="CU48" s="15"/>
      <c r="CV48" s="49">
        <f>賃金!R69*$B$3/100</f>
        <v>14.747234068693512</v>
      </c>
      <c r="CW48" s="15">
        <f t="shared" si="19"/>
        <v>15.08331390537332</v>
      </c>
      <c r="CX48" s="15">
        <f t="shared" si="19"/>
        <v>15.326832808722967</v>
      </c>
      <c r="CY48" s="15">
        <f t="shared" si="19"/>
        <v>16.066838034158067</v>
      </c>
      <c r="CZ48" s="15">
        <f t="shared" si="19"/>
        <v>16.132799261960905</v>
      </c>
      <c r="DA48" s="15">
        <f t="shared" si="19"/>
        <v>16.111332085457594</v>
      </c>
      <c r="DB48" s="15">
        <f t="shared" si="19"/>
        <v>16.008285561213508</v>
      </c>
      <c r="DC48" s="15">
        <f t="shared" si="17"/>
        <v>15.830656580533338</v>
      </c>
      <c r="DD48" s="15">
        <f t="shared" si="17"/>
        <v>15.934499691897559</v>
      </c>
      <c r="DE48" s="15">
        <f t="shared" si="17"/>
        <v>15.625531908962914</v>
      </c>
      <c r="DF48" s="15">
        <f t="shared" si="17"/>
        <v>15.26675914051614</v>
      </c>
      <c r="DG48" s="15">
        <f t="shared" si="17"/>
        <v>14.86797133869017</v>
      </c>
      <c r="DH48" s="15">
        <f t="shared" si="17"/>
        <v>14.439103379894329</v>
      </c>
      <c r="DI48" s="15">
        <f t="shared" si="12"/>
        <v>13.681730026542732</v>
      </c>
      <c r="DJ48" s="15">
        <f t="shared" si="12"/>
        <v>13.232187370870513</v>
      </c>
      <c r="DK48" s="15">
        <f t="shared" si="12"/>
        <v>12.781213881895367</v>
      </c>
      <c r="DL48" s="15">
        <f t="shared" si="12"/>
        <v>12.337080661897291</v>
      </c>
      <c r="DM48" s="15">
        <f t="shared" si="12"/>
        <v>11.907194663330973</v>
      </c>
      <c r="DN48" s="15">
        <f t="shared" si="12"/>
        <v>11.345932885526729</v>
      </c>
      <c r="DO48" s="15">
        <f t="shared" si="12"/>
        <v>10.96737008432917</v>
      </c>
      <c r="DP48" s="15">
        <f t="shared" si="12"/>
        <v>10.617691829735302</v>
      </c>
      <c r="DQ48" s="15">
        <f t="shared" si="12"/>
        <v>10.298811092286055</v>
      </c>
      <c r="DR48" s="15">
        <f t="shared" si="12"/>
        <v>10.010795528001115</v>
      </c>
      <c r="DS48" s="15">
        <f t="shared" si="12"/>
        <v>10.0789709094561</v>
      </c>
      <c r="DT48" s="15">
        <f t="shared" si="12"/>
        <v>9.836645604983838</v>
      </c>
      <c r="DU48" s="15">
        <f t="shared" si="12"/>
        <v>9.6129359010327544</v>
      </c>
      <c r="DV48" s="15">
        <f t="shared" si="12"/>
        <v>9.3982309225450305</v>
      </c>
      <c r="DW48" s="15">
        <f t="shared" si="12"/>
        <v>9.1799866436082151</v>
      </c>
      <c r="DX48" s="15">
        <f t="shared" si="12"/>
        <v>9.494493161063712</v>
      </c>
      <c r="DY48" s="15">
        <f t="shared" si="21"/>
        <v>9.2017614288281759</v>
      </c>
      <c r="DZ48" s="15">
        <f t="shared" si="21"/>
        <v>8.8444534000686197</v>
      </c>
      <c r="EA48" s="15">
        <f t="shared" si="21"/>
        <v>8.3946155351528748</v>
      </c>
      <c r="EB48" s="15">
        <f t="shared" si="21"/>
        <v>7.8200908724070315</v>
      </c>
      <c r="EC48" s="15">
        <f t="shared" si="21"/>
        <v>6.7903834533808318</v>
      </c>
      <c r="ED48" s="15">
        <f t="shared" si="21"/>
        <v>5.891038990740082</v>
      </c>
      <c r="EE48" s="15"/>
      <c r="EF48" s="15"/>
      <c r="EN48" s="20">
        <f t="shared" si="8"/>
        <v>408.41753854506334</v>
      </c>
      <c r="EO48" s="29">
        <f t="shared" si="3"/>
        <v>36833.53453784396</v>
      </c>
      <c r="EQ48" s="13">
        <f t="shared" si="9"/>
        <v>-5616.3702649999996</v>
      </c>
      <c r="ER48" s="20">
        <f t="shared" si="4"/>
        <v>31217.164272843962</v>
      </c>
      <c r="ES48" s="13">
        <f t="shared" si="0"/>
        <v>190.24752421772166</v>
      </c>
    </row>
    <row r="49" spans="1:149" ht="15.75">
      <c r="A49" s="18">
        <v>2061</v>
      </c>
      <c r="C49" s="13">
        <v>58</v>
      </c>
      <c r="D49" s="49">
        <f>賃金!P70*$B$3/100</f>
        <v>7.0667588251587539</v>
      </c>
      <c r="E49" s="15">
        <f t="shared" si="14"/>
        <v>7.2388955326861666</v>
      </c>
      <c r="F49" s="15">
        <f t="shared" si="14"/>
        <v>7.3761605814913036</v>
      </c>
      <c r="G49" s="15">
        <f t="shared" si="14"/>
        <v>7.4810392427261085</v>
      </c>
      <c r="H49" s="15">
        <f t="shared" si="14"/>
        <v>8.0391989811623201</v>
      </c>
      <c r="I49" s="15">
        <f t="shared" si="14"/>
        <v>8.0896662180472863</v>
      </c>
      <c r="J49" s="15">
        <f t="shared" si="14"/>
        <v>8.113386666278787</v>
      </c>
      <c r="K49" s="15">
        <f t="shared" si="14"/>
        <v>8.1128329279594293</v>
      </c>
      <c r="L49" s="15">
        <f t="shared" si="13"/>
        <v>8.0904169410406652</v>
      </c>
      <c r="M49" s="15">
        <f t="shared" si="13"/>
        <v>8.2282400832887408</v>
      </c>
      <c r="N49" s="15">
        <f t="shared" si="13"/>
        <v>8.1677354229355519</v>
      </c>
      <c r="O49" s="15">
        <f t="shared" si="13"/>
        <v>8.0918329034342431</v>
      </c>
      <c r="P49" s="15">
        <f t="shared" si="13"/>
        <v>8.0026776164986604</v>
      </c>
      <c r="Q49" s="15">
        <f t="shared" si="13"/>
        <v>7.902316315296761</v>
      </c>
      <c r="R49" s="15">
        <f t="shared" si="13"/>
        <v>7.7426534848312114</v>
      </c>
      <c r="S49" s="15">
        <f t="shared" si="13"/>
        <v>7.6263423978204594</v>
      </c>
      <c r="T49" s="15">
        <f t="shared" si="13"/>
        <v>7.5043396678348326</v>
      </c>
      <c r="U49" s="15">
        <f t="shared" si="10"/>
        <v>7.3782159048306548</v>
      </c>
      <c r="V49" s="15">
        <f t="shared" si="10"/>
        <v>7.2494079253503196</v>
      </c>
      <c r="W49" s="15">
        <f t="shared" si="10"/>
        <v>7.0251188260600985</v>
      </c>
      <c r="X49" s="15">
        <f t="shared" si="10"/>
        <v>6.8964055570862106</v>
      </c>
      <c r="Y49" s="15">
        <f t="shared" si="10"/>
        <v>6.7684336584536968</v>
      </c>
      <c r="Z49" s="15">
        <f t="shared" si="10"/>
        <v>6.6420216375684058</v>
      </c>
      <c r="AA49" s="15">
        <f t="shared" si="10"/>
        <v>6.5178203673796409</v>
      </c>
      <c r="AB49" s="15">
        <f t="shared" si="10"/>
        <v>6.3936083578356362</v>
      </c>
      <c r="AC49" s="15">
        <f t="shared" si="10"/>
        <v>6.2751250514701518</v>
      </c>
      <c r="AD49" s="15">
        <f t="shared" si="10"/>
        <v>6.1597267875527999</v>
      </c>
      <c r="AE49" s="15">
        <f t="shared" si="10"/>
        <v>6.0473227208277844</v>
      </c>
      <c r="AF49" s="15">
        <f t="shared" si="10"/>
        <v>5.9376188479454877</v>
      </c>
      <c r="AG49" s="15">
        <f t="shared" si="10"/>
        <v>6.1899714601536946</v>
      </c>
      <c r="AH49" s="15">
        <f t="shared" si="10"/>
        <v>6.0773928616892192</v>
      </c>
      <c r="AI49" s="15">
        <f t="shared" si="10"/>
        <v>5.9653749031829086</v>
      </c>
      <c r="AJ49" s="15">
        <f t="shared" si="10"/>
        <v>5.8526670596370316</v>
      </c>
      <c r="AK49" s="15">
        <f t="shared" si="20"/>
        <v>5.7377653167537561</v>
      </c>
      <c r="AL49" s="15">
        <f t="shared" si="20"/>
        <v>6.1788346961267928</v>
      </c>
      <c r="AM49" s="15">
        <f t="shared" si="20"/>
        <v>6.0415395898327766</v>
      </c>
      <c r="AN49" s="15">
        <f t="shared" si="20"/>
        <v>5.895114673315538</v>
      </c>
      <c r="AO49" s="15">
        <f t="shared" si="20"/>
        <v>5.7367079417596996</v>
      </c>
      <c r="AP49" s="15">
        <f t="shared" si="20"/>
        <v>5.5631470832286372</v>
      </c>
      <c r="AQ49" s="15">
        <f t="shared" si="20"/>
        <v>4.7091527504911594</v>
      </c>
      <c r="AR49" s="15"/>
      <c r="AS49" s="15"/>
      <c r="AT49" s="15"/>
      <c r="AU49" s="15"/>
      <c r="AV49" s="15"/>
      <c r="AW49" s="15"/>
      <c r="AX49" s="15"/>
      <c r="AY49" s="20">
        <f t="shared" si="1"/>
        <v>269.04622896186459</v>
      </c>
      <c r="AZ49" s="15"/>
      <c r="BA49" s="49">
        <f>賃金!Q70*$B$3/100</f>
        <v>7.7289114321230166</v>
      </c>
      <c r="BB49" s="15">
        <f t="shared" si="16"/>
        <v>7.9122430266047035</v>
      </c>
      <c r="BC49" s="15">
        <f t="shared" si="16"/>
        <v>8.0605811360172552</v>
      </c>
      <c r="BD49" s="15">
        <f t="shared" si="16"/>
        <v>8.1744254793662865</v>
      </c>
      <c r="BE49" s="15">
        <f t="shared" si="16"/>
        <v>8.9711515002096398</v>
      </c>
      <c r="BF49" s="15">
        <f t="shared" si="16"/>
        <v>9.0234650739217344</v>
      </c>
      <c r="BG49" s="15">
        <f t="shared" si="16"/>
        <v>9.0426924563996387</v>
      </c>
      <c r="BH49" s="15">
        <f t="shared" si="15"/>
        <v>9.0310518530478063</v>
      </c>
      <c r="BI49" s="15">
        <f t="shared" si="15"/>
        <v>8.9910505945338279</v>
      </c>
      <c r="BJ49" s="15">
        <f t="shared" si="15"/>
        <v>9.1247765553938311</v>
      </c>
      <c r="BK49" s="15">
        <f t="shared" si="15"/>
        <v>9.0345009779364371</v>
      </c>
      <c r="BL49" s="15">
        <f t="shared" si="15"/>
        <v>8.924164618236917</v>
      </c>
      <c r="BM49" s="15">
        <f t="shared" si="15"/>
        <v>8.7969829389032199</v>
      </c>
      <c r="BN49" s="15">
        <f t="shared" si="11"/>
        <v>8.6562018861071799</v>
      </c>
      <c r="BO49" s="15">
        <f t="shared" si="11"/>
        <v>8.5150923386528472</v>
      </c>
      <c r="BP49" s="15">
        <f t="shared" si="11"/>
        <v>8.3565201036904551</v>
      </c>
      <c r="BQ49" s="15">
        <f t="shared" si="11"/>
        <v>8.1937340648276429</v>
      </c>
      <c r="BR49" s="15">
        <f t="shared" si="11"/>
        <v>8.029575256583275</v>
      </c>
      <c r="BS49" s="15">
        <f t="shared" ref="BS49:CH56" si="22">BR48</f>
        <v>7.8666498207674511</v>
      </c>
      <c r="BT49" s="15">
        <f t="shared" si="22"/>
        <v>7.6054109255385685</v>
      </c>
      <c r="BU49" s="15">
        <f t="shared" si="22"/>
        <v>7.4535990082770436</v>
      </c>
      <c r="BV49" s="15">
        <f t="shared" si="22"/>
        <v>7.3088047157221512</v>
      </c>
      <c r="BW49" s="15">
        <f t="shared" si="22"/>
        <v>7.1721487834273008</v>
      </c>
      <c r="BX49" s="15">
        <f t="shared" si="22"/>
        <v>7.0442582543504537</v>
      </c>
      <c r="BY49" s="15">
        <f t="shared" si="22"/>
        <v>7.077980780270809</v>
      </c>
      <c r="BZ49" s="15">
        <f t="shared" si="22"/>
        <v>6.9648231895032007</v>
      </c>
      <c r="CA49" s="15">
        <f t="shared" si="22"/>
        <v>6.8589841249157653</v>
      </c>
      <c r="CB49" s="15">
        <f t="shared" si="22"/>
        <v>6.7585507651501562</v>
      </c>
      <c r="CC49" s="15">
        <f t="shared" si="22"/>
        <v>6.6608380237682709</v>
      </c>
      <c r="CD49" s="15">
        <f t="shared" si="22"/>
        <v>6.967391738831866</v>
      </c>
      <c r="CE49" s="15">
        <f t="shared" si="22"/>
        <v>6.8573084220511715</v>
      </c>
      <c r="CF49" s="15">
        <f t="shared" si="22"/>
        <v>6.7360731811381029</v>
      </c>
      <c r="CG49" s="15">
        <f t="shared" si="22"/>
        <v>6.5969870543131579</v>
      </c>
      <c r="CH49" s="15">
        <f t="shared" si="22"/>
        <v>6.4322469426518873</v>
      </c>
      <c r="CI49" s="15">
        <f t="shared" si="18"/>
        <v>6.5483819357375284</v>
      </c>
      <c r="CJ49" s="15">
        <f t="shared" si="18"/>
        <v>6.2918651336092113</v>
      </c>
      <c r="CK49" s="15">
        <f t="shared" si="18"/>
        <v>5.9762442548618768</v>
      </c>
      <c r="CL49" s="15">
        <f t="shared" si="18"/>
        <v>5.5880839439095329</v>
      </c>
      <c r="CM49" s="15"/>
      <c r="CN49" s="15"/>
      <c r="CO49" s="15"/>
      <c r="CP49" s="15"/>
      <c r="CQ49" s="15"/>
      <c r="CR49" s="15"/>
      <c r="CS49" s="15"/>
      <c r="CT49" s="20">
        <f t="shared" si="6"/>
        <v>283.60484085922826</v>
      </c>
      <c r="CU49" s="15"/>
      <c r="CV49" s="49">
        <f>賃金!R70*$B$3/100</f>
        <v>14.319320128987377</v>
      </c>
      <c r="CW49" s="15">
        <f t="shared" si="19"/>
        <v>14.747234068693512</v>
      </c>
      <c r="CX49" s="15">
        <f t="shared" si="19"/>
        <v>15.08331390537332</v>
      </c>
      <c r="CY49" s="15">
        <f t="shared" si="19"/>
        <v>15.326832808722967</v>
      </c>
      <c r="CZ49" s="15">
        <f t="shared" si="19"/>
        <v>16.066838034158067</v>
      </c>
      <c r="DA49" s="15">
        <f t="shared" si="19"/>
        <v>16.132799261960905</v>
      </c>
      <c r="DB49" s="15">
        <f t="shared" si="19"/>
        <v>16.111332085457594</v>
      </c>
      <c r="DC49" s="15">
        <f t="shared" si="17"/>
        <v>16.008285561213508</v>
      </c>
      <c r="DD49" s="15">
        <f t="shared" si="17"/>
        <v>15.830656580533338</v>
      </c>
      <c r="DE49" s="15">
        <f t="shared" si="17"/>
        <v>15.934499691897559</v>
      </c>
      <c r="DF49" s="15">
        <f t="shared" si="17"/>
        <v>15.625531908962914</v>
      </c>
      <c r="DG49" s="15">
        <f t="shared" si="17"/>
        <v>15.26675914051614</v>
      </c>
      <c r="DH49" s="15">
        <f t="shared" si="17"/>
        <v>14.86797133869017</v>
      </c>
      <c r="DI49" s="15">
        <f t="shared" si="12"/>
        <v>14.439103379894329</v>
      </c>
      <c r="DJ49" s="15">
        <f t="shared" si="12"/>
        <v>13.681730026542732</v>
      </c>
      <c r="DK49" s="15">
        <f t="shared" si="12"/>
        <v>13.232187370870513</v>
      </c>
      <c r="DL49" s="15">
        <f t="shared" si="12"/>
        <v>12.781213881895367</v>
      </c>
      <c r="DM49" s="15">
        <f t="shared" si="12"/>
        <v>12.337080661897291</v>
      </c>
      <c r="DN49" s="15">
        <f t="shared" si="12"/>
        <v>11.907194663330973</v>
      </c>
      <c r="DO49" s="15">
        <f t="shared" si="12"/>
        <v>11.345932885526729</v>
      </c>
      <c r="DP49" s="15">
        <f t="shared" si="12"/>
        <v>10.96737008432917</v>
      </c>
      <c r="DQ49" s="15">
        <f t="shared" si="12"/>
        <v>10.617691829735302</v>
      </c>
      <c r="DR49" s="15">
        <f t="shared" si="12"/>
        <v>10.298811092286055</v>
      </c>
      <c r="DS49" s="15">
        <f t="shared" si="12"/>
        <v>10.010795528001115</v>
      </c>
      <c r="DT49" s="15">
        <f t="shared" si="12"/>
        <v>10.0789709094561</v>
      </c>
      <c r="DU49" s="15">
        <f t="shared" si="12"/>
        <v>9.836645604983838</v>
      </c>
      <c r="DV49" s="15">
        <f t="shared" si="12"/>
        <v>9.6129359010327544</v>
      </c>
      <c r="DW49" s="15">
        <f t="shared" si="12"/>
        <v>9.3982309225450305</v>
      </c>
      <c r="DX49" s="15">
        <f t="shared" si="12"/>
        <v>9.1799866436082151</v>
      </c>
      <c r="DY49" s="15">
        <f t="shared" si="21"/>
        <v>9.494493161063712</v>
      </c>
      <c r="DZ49" s="15">
        <f t="shared" si="21"/>
        <v>9.2017614288281759</v>
      </c>
      <c r="EA49" s="15">
        <f t="shared" si="21"/>
        <v>8.8444534000686197</v>
      </c>
      <c r="EB49" s="15">
        <f t="shared" si="21"/>
        <v>8.3946155351528748</v>
      </c>
      <c r="EC49" s="15">
        <f t="shared" si="21"/>
        <v>7.8200908724070315</v>
      </c>
      <c r="ED49" s="15">
        <f t="shared" si="21"/>
        <v>6.7903834533808318</v>
      </c>
      <c r="EE49" s="15">
        <f t="shared" si="21"/>
        <v>5.891038990740082</v>
      </c>
      <c r="EF49" s="15"/>
      <c r="EG49" s="15"/>
      <c r="EH49" s="15"/>
      <c r="EI49" s="15"/>
      <c r="EJ49" s="15"/>
      <c r="EK49" s="15"/>
      <c r="EL49" s="15"/>
      <c r="EN49" s="20">
        <f t="shared" si="8"/>
        <v>423.16477261375684</v>
      </c>
      <c r="EO49" s="29">
        <f t="shared" si="3"/>
        <v>38061.186487743777</v>
      </c>
      <c r="EQ49" s="13">
        <f t="shared" si="9"/>
        <v>-5616.3702649999996</v>
      </c>
      <c r="ER49" s="20">
        <f t="shared" si="4"/>
        <v>32444.816222743779</v>
      </c>
      <c r="ES49" s="13">
        <f t="shared" si="0"/>
        <v>173.48986223142171</v>
      </c>
    </row>
    <row r="50" spans="1:149" ht="15.75">
      <c r="A50" s="18">
        <v>2062</v>
      </c>
      <c r="C50" s="13">
        <v>59</v>
      </c>
      <c r="D50" s="49">
        <f>賃金!P71*$B$3/100</f>
        <v>6.8572415606370267</v>
      </c>
      <c r="E50" s="15">
        <f t="shared" si="14"/>
        <v>7.0667588251587539</v>
      </c>
      <c r="F50" s="15">
        <f t="shared" si="14"/>
        <v>7.2388955326861666</v>
      </c>
      <c r="G50" s="15">
        <f t="shared" si="14"/>
        <v>7.3761605814913036</v>
      </c>
      <c r="H50" s="15">
        <f t="shared" si="14"/>
        <v>7.4810392427261085</v>
      </c>
      <c r="I50" s="15">
        <f t="shared" si="14"/>
        <v>8.0391989811623201</v>
      </c>
      <c r="J50" s="15">
        <f t="shared" si="14"/>
        <v>8.0896662180472863</v>
      </c>
      <c r="K50" s="15">
        <f t="shared" si="14"/>
        <v>8.113386666278787</v>
      </c>
      <c r="L50" s="15">
        <f t="shared" si="13"/>
        <v>8.1128329279594293</v>
      </c>
      <c r="M50" s="15">
        <f t="shared" si="13"/>
        <v>8.0904169410406652</v>
      </c>
      <c r="N50" s="15">
        <f t="shared" si="13"/>
        <v>8.2282400832887408</v>
      </c>
      <c r="O50" s="15">
        <f t="shared" si="13"/>
        <v>8.1677354229355519</v>
      </c>
      <c r="P50" s="15">
        <f t="shared" si="13"/>
        <v>8.0918329034342431</v>
      </c>
      <c r="Q50" s="15">
        <f t="shared" si="13"/>
        <v>8.0026776164986604</v>
      </c>
      <c r="R50" s="15">
        <f t="shared" si="13"/>
        <v>7.902316315296761</v>
      </c>
      <c r="S50" s="15">
        <f t="shared" si="13"/>
        <v>7.7426534848312114</v>
      </c>
      <c r="T50" s="15">
        <f t="shared" si="13"/>
        <v>7.6263423978204594</v>
      </c>
      <c r="U50" s="15">
        <f t="shared" si="10"/>
        <v>7.5043396678348326</v>
      </c>
      <c r="V50" s="15">
        <f t="shared" si="10"/>
        <v>7.3782159048306548</v>
      </c>
      <c r="W50" s="15">
        <f t="shared" si="10"/>
        <v>7.2494079253503196</v>
      </c>
      <c r="X50" s="15">
        <f t="shared" si="10"/>
        <v>7.0251188260600985</v>
      </c>
      <c r="Y50" s="15">
        <f t="shared" si="10"/>
        <v>6.8964055570862106</v>
      </c>
      <c r="Z50" s="15">
        <f t="shared" si="10"/>
        <v>6.7684336584536968</v>
      </c>
      <c r="AA50" s="15">
        <f t="shared" si="10"/>
        <v>6.6420216375684058</v>
      </c>
      <c r="AB50" s="15">
        <f t="shared" ref="AB50:AJ56" si="23">AA49</f>
        <v>6.5178203673796409</v>
      </c>
      <c r="AC50" s="15">
        <f t="shared" si="23"/>
        <v>6.3936083578356362</v>
      </c>
      <c r="AD50" s="15">
        <f t="shared" si="23"/>
        <v>6.2751250514701518</v>
      </c>
      <c r="AE50" s="15">
        <f t="shared" si="23"/>
        <v>6.1597267875527999</v>
      </c>
      <c r="AF50" s="15">
        <f t="shared" si="23"/>
        <v>6.0473227208277844</v>
      </c>
      <c r="AG50" s="15">
        <f t="shared" si="23"/>
        <v>5.9376188479454877</v>
      </c>
      <c r="AH50" s="15">
        <f t="shared" si="23"/>
        <v>6.1899714601536946</v>
      </c>
      <c r="AI50" s="15">
        <f t="shared" si="23"/>
        <v>6.0773928616892192</v>
      </c>
      <c r="AJ50" s="15">
        <f t="shared" si="23"/>
        <v>5.9653749031829086</v>
      </c>
      <c r="AK50" s="15">
        <f t="shared" si="20"/>
        <v>5.8526670596370316</v>
      </c>
      <c r="AL50" s="15">
        <f t="shared" si="20"/>
        <v>5.7377653167537561</v>
      </c>
      <c r="AM50" s="15">
        <f t="shared" si="20"/>
        <v>6.1788346961267928</v>
      </c>
      <c r="AN50" s="15">
        <f t="shared" si="20"/>
        <v>6.0415395898327766</v>
      </c>
      <c r="AO50" s="15">
        <f t="shared" si="20"/>
        <v>5.895114673315538</v>
      </c>
      <c r="AP50" s="15">
        <f t="shared" si="20"/>
        <v>5.7367079417596996</v>
      </c>
      <c r="AQ50" s="15">
        <f t="shared" si="20"/>
        <v>5.5631470832286372</v>
      </c>
      <c r="AR50" s="15">
        <f t="shared" si="20"/>
        <v>4.7091527504911594</v>
      </c>
      <c r="AS50" s="15"/>
      <c r="AT50" s="15"/>
      <c r="AU50" s="15"/>
      <c r="AV50" s="15"/>
      <c r="AW50" s="15"/>
      <c r="AX50" s="15"/>
      <c r="AY50" s="20">
        <f t="shared" si="1"/>
        <v>276.11298778702337</v>
      </c>
      <c r="AZ50" s="15"/>
      <c r="BA50" s="49">
        <f>賃金!Q71*$B$3/100</f>
        <v>7.5105912696902246</v>
      </c>
      <c r="BB50" s="15">
        <f t="shared" si="16"/>
        <v>7.7289114321230166</v>
      </c>
      <c r="BC50" s="15">
        <f t="shared" si="16"/>
        <v>7.9122430266047035</v>
      </c>
      <c r="BD50" s="15">
        <f t="shared" si="16"/>
        <v>8.0605811360172552</v>
      </c>
      <c r="BE50" s="15">
        <f t="shared" si="16"/>
        <v>8.1744254793662865</v>
      </c>
      <c r="BF50" s="15">
        <f t="shared" si="16"/>
        <v>8.9711515002096398</v>
      </c>
      <c r="BG50" s="15">
        <f t="shared" si="16"/>
        <v>9.0234650739217344</v>
      </c>
      <c r="BH50" s="15">
        <f t="shared" si="15"/>
        <v>9.0426924563996387</v>
      </c>
      <c r="BI50" s="15">
        <f t="shared" si="15"/>
        <v>9.0310518530478063</v>
      </c>
      <c r="BJ50" s="15">
        <f t="shared" si="15"/>
        <v>8.9910505945338279</v>
      </c>
      <c r="BK50" s="15">
        <f t="shared" si="15"/>
        <v>9.1247765553938311</v>
      </c>
      <c r="BL50" s="15">
        <f t="shared" si="15"/>
        <v>9.0345009779364371</v>
      </c>
      <c r="BM50" s="15">
        <f t="shared" si="15"/>
        <v>8.924164618236917</v>
      </c>
      <c r="BN50" s="15">
        <f t="shared" si="15"/>
        <v>8.7969829389032199</v>
      </c>
      <c r="BO50" s="15">
        <f t="shared" si="15"/>
        <v>8.6562018861071799</v>
      </c>
      <c r="BP50" s="15">
        <f t="shared" si="15"/>
        <v>8.5150923386528472</v>
      </c>
      <c r="BQ50" s="15">
        <f t="shared" si="15"/>
        <v>8.3565201036904551</v>
      </c>
      <c r="BR50" s="15">
        <f t="shared" si="15"/>
        <v>8.1937340648276429</v>
      </c>
      <c r="BS50" s="15">
        <f t="shared" si="22"/>
        <v>8.029575256583275</v>
      </c>
      <c r="BT50" s="15">
        <f t="shared" si="22"/>
        <v>7.8666498207674511</v>
      </c>
      <c r="BU50" s="15">
        <f t="shared" si="22"/>
        <v>7.6054109255385685</v>
      </c>
      <c r="BV50" s="15">
        <f t="shared" si="22"/>
        <v>7.4535990082770436</v>
      </c>
      <c r="BW50" s="15">
        <f t="shared" si="22"/>
        <v>7.3088047157221512</v>
      </c>
      <c r="BX50" s="15">
        <f t="shared" si="22"/>
        <v>7.1721487834273008</v>
      </c>
      <c r="BY50" s="15">
        <f t="shared" si="22"/>
        <v>7.0442582543504537</v>
      </c>
      <c r="BZ50" s="15">
        <f t="shared" si="22"/>
        <v>7.077980780270809</v>
      </c>
      <c r="CA50" s="15">
        <f t="shared" si="22"/>
        <v>6.9648231895032007</v>
      </c>
      <c r="CB50" s="15">
        <f t="shared" si="22"/>
        <v>6.8589841249157653</v>
      </c>
      <c r="CC50" s="15">
        <f t="shared" si="22"/>
        <v>6.7585507651501562</v>
      </c>
      <c r="CD50" s="15">
        <f t="shared" si="22"/>
        <v>6.6608380237682709</v>
      </c>
      <c r="CE50" s="15">
        <f t="shared" si="22"/>
        <v>6.967391738831866</v>
      </c>
      <c r="CF50" s="15">
        <f t="shared" si="22"/>
        <v>6.8573084220511715</v>
      </c>
      <c r="CG50" s="15">
        <f t="shared" si="22"/>
        <v>6.7360731811381029</v>
      </c>
      <c r="CH50" s="15">
        <f t="shared" si="22"/>
        <v>6.5969870543131579</v>
      </c>
      <c r="CI50" s="15">
        <f t="shared" si="18"/>
        <v>6.4322469426518873</v>
      </c>
      <c r="CJ50" s="15">
        <f t="shared" si="18"/>
        <v>6.5483819357375284</v>
      </c>
      <c r="CK50" s="15">
        <f t="shared" si="18"/>
        <v>6.2918651336092113</v>
      </c>
      <c r="CL50" s="15">
        <f t="shared" si="18"/>
        <v>5.9762442548618768</v>
      </c>
      <c r="CM50" s="15">
        <f t="shared" si="18"/>
        <v>5.5880839439095329</v>
      </c>
      <c r="CN50" s="15"/>
      <c r="CO50" s="15"/>
      <c r="CP50" s="15"/>
      <c r="CQ50" s="15"/>
      <c r="CR50" s="15"/>
      <c r="CS50" s="15"/>
      <c r="CT50" s="20">
        <f t="shared" si="6"/>
        <v>291.33375229135129</v>
      </c>
      <c r="CU50" s="15"/>
      <c r="CV50" s="49">
        <f>賃金!R71*$B$3/100</f>
        <v>13.8023740152495</v>
      </c>
      <c r="CW50" s="15">
        <f t="shared" si="19"/>
        <v>14.319320128987377</v>
      </c>
      <c r="CX50" s="15">
        <f t="shared" si="19"/>
        <v>14.747234068693512</v>
      </c>
      <c r="CY50" s="15">
        <f t="shared" si="19"/>
        <v>15.08331390537332</v>
      </c>
      <c r="CZ50" s="15">
        <f t="shared" si="19"/>
        <v>15.326832808722967</v>
      </c>
      <c r="DA50" s="15">
        <f t="shared" si="19"/>
        <v>16.066838034158067</v>
      </c>
      <c r="DB50" s="15">
        <f t="shared" si="19"/>
        <v>16.132799261960905</v>
      </c>
      <c r="DC50" s="15">
        <f t="shared" si="17"/>
        <v>16.111332085457594</v>
      </c>
      <c r="DD50" s="15">
        <f t="shared" si="17"/>
        <v>16.008285561213508</v>
      </c>
      <c r="DE50" s="15">
        <f t="shared" si="17"/>
        <v>15.830656580533338</v>
      </c>
      <c r="DF50" s="15">
        <f t="shared" si="17"/>
        <v>15.934499691897559</v>
      </c>
      <c r="DG50" s="15">
        <f t="shared" si="17"/>
        <v>15.625531908962914</v>
      </c>
      <c r="DH50" s="15">
        <f t="shared" si="17"/>
        <v>15.26675914051614</v>
      </c>
      <c r="DI50" s="15">
        <f t="shared" si="12"/>
        <v>14.86797133869017</v>
      </c>
      <c r="DJ50" s="15">
        <f t="shared" si="12"/>
        <v>14.439103379894329</v>
      </c>
      <c r="DK50" s="15">
        <f t="shared" si="12"/>
        <v>13.681730026542732</v>
      </c>
      <c r="DL50" s="15">
        <f t="shared" si="12"/>
        <v>13.232187370870513</v>
      </c>
      <c r="DM50" s="15">
        <f t="shared" si="12"/>
        <v>12.781213881895367</v>
      </c>
      <c r="DN50" s="15">
        <f t="shared" si="12"/>
        <v>12.337080661897291</v>
      </c>
      <c r="DO50" s="15">
        <f t="shared" si="12"/>
        <v>11.907194663330973</v>
      </c>
      <c r="DP50" s="15">
        <f t="shared" si="12"/>
        <v>11.345932885526729</v>
      </c>
      <c r="DQ50" s="15">
        <f t="shared" si="12"/>
        <v>10.96737008432917</v>
      </c>
      <c r="DR50" s="15">
        <f t="shared" si="12"/>
        <v>10.617691829735302</v>
      </c>
      <c r="DS50" s="15">
        <f t="shared" si="12"/>
        <v>10.298811092286055</v>
      </c>
      <c r="DT50" s="15">
        <f t="shared" si="12"/>
        <v>10.010795528001115</v>
      </c>
      <c r="DU50" s="15">
        <f t="shared" si="12"/>
        <v>10.0789709094561</v>
      </c>
      <c r="DV50" s="15">
        <f t="shared" si="12"/>
        <v>9.836645604983838</v>
      </c>
      <c r="DW50" s="15">
        <f t="shared" si="12"/>
        <v>9.6129359010327544</v>
      </c>
      <c r="DX50" s="15">
        <f t="shared" si="12"/>
        <v>9.3982309225450305</v>
      </c>
      <c r="DY50" s="15">
        <f t="shared" si="21"/>
        <v>9.1799866436082151</v>
      </c>
      <c r="DZ50" s="15">
        <f t="shared" si="21"/>
        <v>9.494493161063712</v>
      </c>
      <c r="EA50" s="15">
        <f t="shared" si="21"/>
        <v>9.2017614288281759</v>
      </c>
      <c r="EB50" s="15">
        <f t="shared" si="21"/>
        <v>8.8444534000686197</v>
      </c>
      <c r="EC50" s="15">
        <f t="shared" si="21"/>
        <v>8.3946155351528748</v>
      </c>
      <c r="ED50" s="15">
        <f t="shared" si="21"/>
        <v>7.8200908724070315</v>
      </c>
      <c r="EE50" s="15">
        <f t="shared" si="21"/>
        <v>6.7903834533808318</v>
      </c>
      <c r="EF50" s="15">
        <f t="shared" si="21"/>
        <v>5.891038990740082</v>
      </c>
      <c r="EG50" s="15"/>
      <c r="EH50" s="15"/>
      <c r="EI50" s="15"/>
      <c r="EJ50" s="15"/>
      <c r="EK50" s="15"/>
      <c r="EL50" s="15"/>
      <c r="EN50" s="20">
        <f t="shared" si="8"/>
        <v>437.48409274274422</v>
      </c>
      <c r="EO50" s="29">
        <f t="shared" si="3"/>
        <v>39255.029608581848</v>
      </c>
      <c r="EQ50" s="13">
        <f t="shared" si="9"/>
        <v>-5616.3702649999996</v>
      </c>
      <c r="ER50" s="20">
        <f t="shared" si="4"/>
        <v>33638.65934358185</v>
      </c>
      <c r="ES50" s="13">
        <f t="shared" si="0"/>
        <v>157.82314084222386</v>
      </c>
    </row>
    <row r="51" spans="1:149" ht="15.75">
      <c r="A51" s="18">
        <v>2063</v>
      </c>
      <c r="C51" s="13">
        <v>60</v>
      </c>
      <c r="D51" s="49">
        <f>賃金!P72*$B$3/100</f>
        <v>5.4128965055852607</v>
      </c>
      <c r="E51" s="15">
        <f t="shared" si="14"/>
        <v>6.8572415606370267</v>
      </c>
      <c r="F51" s="15">
        <f t="shared" si="14"/>
        <v>7.0667588251587539</v>
      </c>
      <c r="G51" s="15">
        <f t="shared" si="14"/>
        <v>7.2388955326861666</v>
      </c>
      <c r="H51" s="15">
        <f t="shared" si="14"/>
        <v>7.3761605814913036</v>
      </c>
      <c r="I51" s="15">
        <f t="shared" si="14"/>
        <v>7.4810392427261085</v>
      </c>
      <c r="J51" s="15">
        <f t="shared" si="14"/>
        <v>8.0391989811623201</v>
      </c>
      <c r="K51" s="15">
        <f t="shared" si="14"/>
        <v>8.0896662180472863</v>
      </c>
      <c r="L51" s="15">
        <f t="shared" si="13"/>
        <v>8.113386666278787</v>
      </c>
      <c r="M51" s="15">
        <f t="shared" si="13"/>
        <v>8.1128329279594293</v>
      </c>
      <c r="N51" s="15">
        <f t="shared" si="13"/>
        <v>8.0904169410406652</v>
      </c>
      <c r="O51" s="15">
        <f t="shared" si="13"/>
        <v>8.2282400832887408</v>
      </c>
      <c r="P51" s="15">
        <f t="shared" si="13"/>
        <v>8.1677354229355519</v>
      </c>
      <c r="Q51" s="15">
        <f t="shared" si="13"/>
        <v>8.0918329034342431</v>
      </c>
      <c r="R51" s="15">
        <f t="shared" si="13"/>
        <v>8.0026776164986604</v>
      </c>
      <c r="S51" s="15">
        <f t="shared" si="13"/>
        <v>7.902316315296761</v>
      </c>
      <c r="T51" s="15">
        <f t="shared" si="13"/>
        <v>7.7426534848312114</v>
      </c>
      <c r="U51" s="15">
        <f t="shared" si="13"/>
        <v>7.6263423978204594</v>
      </c>
      <c r="V51" s="15">
        <f t="shared" si="13"/>
        <v>7.5043396678348326</v>
      </c>
      <c r="W51" s="15">
        <f t="shared" si="13"/>
        <v>7.3782159048306548</v>
      </c>
      <c r="X51" s="15">
        <f t="shared" si="13"/>
        <v>7.2494079253503196</v>
      </c>
      <c r="Y51" s="15">
        <f t="shared" si="13"/>
        <v>7.0251188260600985</v>
      </c>
      <c r="Z51" s="15">
        <f t="shared" si="13"/>
        <v>6.8964055570862106</v>
      </c>
      <c r="AA51" s="15">
        <f t="shared" si="13"/>
        <v>6.7684336584536968</v>
      </c>
      <c r="AB51" s="15">
        <f t="shared" si="23"/>
        <v>6.6420216375684058</v>
      </c>
      <c r="AC51" s="15">
        <f t="shared" si="23"/>
        <v>6.5178203673796409</v>
      </c>
      <c r="AD51" s="15">
        <f t="shared" si="23"/>
        <v>6.3936083578356362</v>
      </c>
      <c r="AE51" s="15">
        <f t="shared" si="23"/>
        <v>6.2751250514701518</v>
      </c>
      <c r="AF51" s="15">
        <f t="shared" si="23"/>
        <v>6.1597267875527999</v>
      </c>
      <c r="AG51" s="15">
        <f t="shared" si="23"/>
        <v>6.0473227208277844</v>
      </c>
      <c r="AH51" s="15">
        <f t="shared" si="23"/>
        <v>5.9376188479454877</v>
      </c>
      <c r="AI51" s="15">
        <f t="shared" si="23"/>
        <v>6.1899714601536946</v>
      </c>
      <c r="AJ51" s="15">
        <f t="shared" si="23"/>
        <v>6.0773928616892192</v>
      </c>
      <c r="AK51" s="15">
        <f t="shared" si="20"/>
        <v>5.9653749031829086</v>
      </c>
      <c r="AL51" s="15">
        <f t="shared" si="20"/>
        <v>5.8526670596370316</v>
      </c>
      <c r="AM51" s="15">
        <f t="shared" si="20"/>
        <v>5.7377653167537561</v>
      </c>
      <c r="AN51" s="15">
        <f t="shared" si="20"/>
        <v>6.1788346961267928</v>
      </c>
      <c r="AO51" s="15">
        <f t="shared" si="20"/>
        <v>6.0415395898327766</v>
      </c>
      <c r="AP51" s="15">
        <f t="shared" si="20"/>
        <v>5.895114673315538</v>
      </c>
      <c r="AQ51" s="15">
        <f t="shared" si="20"/>
        <v>5.7367079417596996</v>
      </c>
      <c r="AR51" s="15">
        <f t="shared" si="20"/>
        <v>5.5631470832286372</v>
      </c>
      <c r="AS51" s="15">
        <f t="shared" si="20"/>
        <v>4.7091527504911594</v>
      </c>
      <c r="AT51" s="15"/>
      <c r="AU51" s="15"/>
      <c r="AV51" s="15"/>
      <c r="AW51" s="15"/>
      <c r="AX51" s="15"/>
      <c r="AY51" s="20">
        <f t="shared" si="1"/>
        <v>282.97022934766034</v>
      </c>
      <c r="AZ51" s="15"/>
      <c r="BA51" s="49">
        <f>賃金!Q72*$B$3/100</f>
        <v>5.9453720429615293</v>
      </c>
      <c r="BB51" s="15">
        <f t="shared" si="16"/>
        <v>7.5105912696902246</v>
      </c>
      <c r="BC51" s="15">
        <f t="shared" si="16"/>
        <v>7.7289114321230166</v>
      </c>
      <c r="BD51" s="15">
        <f t="shared" si="16"/>
        <v>7.9122430266047035</v>
      </c>
      <c r="BE51" s="15">
        <f t="shared" si="16"/>
        <v>8.0605811360172552</v>
      </c>
      <c r="BF51" s="15">
        <f t="shared" si="16"/>
        <v>8.1744254793662865</v>
      </c>
      <c r="BG51" s="15">
        <f t="shared" si="16"/>
        <v>8.9711515002096398</v>
      </c>
      <c r="BH51" s="15">
        <f t="shared" si="15"/>
        <v>9.0234650739217344</v>
      </c>
      <c r="BI51" s="15">
        <f t="shared" si="15"/>
        <v>9.0426924563996387</v>
      </c>
      <c r="BJ51" s="15">
        <f t="shared" si="15"/>
        <v>9.0310518530478063</v>
      </c>
      <c r="BK51" s="15">
        <f t="shared" si="15"/>
        <v>8.9910505945338279</v>
      </c>
      <c r="BL51" s="15">
        <f t="shared" si="15"/>
        <v>9.1247765553938311</v>
      </c>
      <c r="BM51" s="15">
        <f t="shared" si="15"/>
        <v>9.0345009779364371</v>
      </c>
      <c r="BN51" s="15">
        <f t="shared" si="15"/>
        <v>8.924164618236917</v>
      </c>
      <c r="BO51" s="15">
        <f t="shared" si="15"/>
        <v>8.7969829389032199</v>
      </c>
      <c r="BP51" s="15">
        <f t="shared" si="15"/>
        <v>8.6562018861071799</v>
      </c>
      <c r="BQ51" s="15">
        <f t="shared" si="15"/>
        <v>8.5150923386528472</v>
      </c>
      <c r="BR51" s="15">
        <f t="shared" si="15"/>
        <v>8.3565201036904551</v>
      </c>
      <c r="BS51" s="15">
        <f t="shared" si="22"/>
        <v>8.1937340648276429</v>
      </c>
      <c r="BT51" s="15">
        <f t="shared" si="22"/>
        <v>8.029575256583275</v>
      </c>
      <c r="BU51" s="15">
        <f t="shared" si="22"/>
        <v>7.8666498207674511</v>
      </c>
      <c r="BV51" s="15">
        <f t="shared" si="22"/>
        <v>7.6054109255385685</v>
      </c>
      <c r="BW51" s="15">
        <f t="shared" si="22"/>
        <v>7.4535990082770436</v>
      </c>
      <c r="BX51" s="15">
        <f t="shared" si="22"/>
        <v>7.3088047157221512</v>
      </c>
      <c r="BY51" s="15">
        <f t="shared" si="22"/>
        <v>7.1721487834273008</v>
      </c>
      <c r="BZ51" s="15">
        <f t="shared" si="22"/>
        <v>7.0442582543504537</v>
      </c>
      <c r="CA51" s="15">
        <f t="shared" si="22"/>
        <v>7.077980780270809</v>
      </c>
      <c r="CB51" s="15">
        <f t="shared" si="22"/>
        <v>6.9648231895032007</v>
      </c>
      <c r="CC51" s="15">
        <f t="shared" si="22"/>
        <v>6.8589841249157653</v>
      </c>
      <c r="CD51" s="15">
        <f t="shared" si="22"/>
        <v>6.7585507651501562</v>
      </c>
      <c r="CE51" s="15">
        <f t="shared" si="22"/>
        <v>6.6608380237682709</v>
      </c>
      <c r="CF51" s="15">
        <f t="shared" si="22"/>
        <v>6.967391738831866</v>
      </c>
      <c r="CG51" s="15">
        <f t="shared" si="22"/>
        <v>6.8573084220511715</v>
      </c>
      <c r="CH51" s="15">
        <f t="shared" si="22"/>
        <v>6.7360731811381029</v>
      </c>
      <c r="CI51" s="15">
        <f t="shared" si="18"/>
        <v>6.5969870543131579</v>
      </c>
      <c r="CJ51" s="15">
        <f t="shared" si="18"/>
        <v>6.4322469426518873</v>
      </c>
      <c r="CK51" s="15">
        <f t="shared" si="18"/>
        <v>6.5483819357375284</v>
      </c>
      <c r="CL51" s="15">
        <f t="shared" si="18"/>
        <v>6.2918651336092113</v>
      </c>
      <c r="CM51" s="15">
        <f t="shared" si="18"/>
        <v>5.9762442548618768</v>
      </c>
      <c r="CN51" s="15">
        <f t="shared" si="18"/>
        <v>5.5880839439095329</v>
      </c>
      <c r="CO51" s="15"/>
      <c r="CP51" s="15"/>
      <c r="CQ51" s="15"/>
      <c r="CR51" s="15"/>
      <c r="CS51" s="15"/>
      <c r="CT51" s="20">
        <f t="shared" si="6"/>
        <v>298.84434356104151</v>
      </c>
      <c r="CU51" s="15"/>
      <c r="CV51" s="49">
        <f>賃金!R72*$B$3/100</f>
        <v>10.814186111039076</v>
      </c>
      <c r="CW51" s="15">
        <f t="shared" si="19"/>
        <v>13.8023740152495</v>
      </c>
      <c r="CX51" s="15">
        <f t="shared" si="19"/>
        <v>14.319320128987377</v>
      </c>
      <c r="CY51" s="15">
        <f t="shared" si="19"/>
        <v>14.747234068693512</v>
      </c>
      <c r="CZ51" s="15">
        <f t="shared" si="19"/>
        <v>15.08331390537332</v>
      </c>
      <c r="DA51" s="15">
        <f t="shared" si="19"/>
        <v>15.326832808722967</v>
      </c>
      <c r="DB51" s="15">
        <f t="shared" si="19"/>
        <v>16.066838034158067</v>
      </c>
      <c r="DC51" s="15">
        <f t="shared" si="17"/>
        <v>16.132799261960905</v>
      </c>
      <c r="DD51" s="15">
        <f t="shared" si="17"/>
        <v>16.111332085457594</v>
      </c>
      <c r="DE51" s="15">
        <f t="shared" si="17"/>
        <v>16.008285561213508</v>
      </c>
      <c r="DF51" s="15">
        <f t="shared" si="17"/>
        <v>15.830656580533338</v>
      </c>
      <c r="DG51" s="15">
        <f t="shared" si="17"/>
        <v>15.934499691897559</v>
      </c>
      <c r="DH51" s="15">
        <f t="shared" si="17"/>
        <v>15.625531908962914</v>
      </c>
      <c r="DI51" s="15">
        <f t="shared" si="12"/>
        <v>15.26675914051614</v>
      </c>
      <c r="DJ51" s="15">
        <f t="shared" si="12"/>
        <v>14.86797133869017</v>
      </c>
      <c r="DK51" s="15">
        <f t="shared" si="12"/>
        <v>14.439103379894329</v>
      </c>
      <c r="DL51" s="15">
        <f t="shared" si="12"/>
        <v>13.681730026542732</v>
      </c>
      <c r="DM51" s="15">
        <f t="shared" si="12"/>
        <v>13.232187370870513</v>
      </c>
      <c r="DN51" s="15">
        <f t="shared" ref="DN51:DY56" si="24">DM50</f>
        <v>12.781213881895367</v>
      </c>
      <c r="DO51" s="15">
        <f t="shared" si="24"/>
        <v>12.337080661897291</v>
      </c>
      <c r="DP51" s="15">
        <f t="shared" si="24"/>
        <v>11.907194663330973</v>
      </c>
      <c r="DQ51" s="15">
        <f t="shared" si="24"/>
        <v>11.345932885526729</v>
      </c>
      <c r="DR51" s="15">
        <f t="shared" si="24"/>
        <v>10.96737008432917</v>
      </c>
      <c r="DS51" s="15">
        <f t="shared" si="24"/>
        <v>10.617691829735302</v>
      </c>
      <c r="DT51" s="15">
        <f t="shared" si="24"/>
        <v>10.298811092286055</v>
      </c>
      <c r="DU51" s="15">
        <f t="shared" si="24"/>
        <v>10.010795528001115</v>
      </c>
      <c r="DV51" s="15">
        <f t="shared" si="24"/>
        <v>10.0789709094561</v>
      </c>
      <c r="DW51" s="15">
        <f t="shared" si="24"/>
        <v>9.836645604983838</v>
      </c>
      <c r="DX51" s="15">
        <f t="shared" si="24"/>
        <v>9.6129359010327544</v>
      </c>
      <c r="DY51" s="15">
        <f t="shared" si="24"/>
        <v>9.3982309225450305</v>
      </c>
      <c r="DZ51" s="15">
        <f t="shared" si="21"/>
        <v>9.1799866436082151</v>
      </c>
      <c r="EA51" s="15">
        <f t="shared" si="21"/>
        <v>9.494493161063712</v>
      </c>
      <c r="EB51" s="15">
        <f t="shared" si="21"/>
        <v>9.2017614288281759</v>
      </c>
      <c r="EC51" s="15">
        <f t="shared" si="21"/>
        <v>8.8444534000686197</v>
      </c>
      <c r="ED51" s="15">
        <f t="shared" si="21"/>
        <v>8.3946155351528748</v>
      </c>
      <c r="EE51" s="15">
        <f t="shared" si="21"/>
        <v>7.8200908724070315</v>
      </c>
      <c r="EF51" s="15">
        <f t="shared" si="21"/>
        <v>6.7903834533808318</v>
      </c>
      <c r="EG51" s="15">
        <f t="shared" si="21"/>
        <v>5.891038990740082</v>
      </c>
      <c r="EH51" s="15"/>
      <c r="EI51" s="15"/>
      <c r="EJ51" s="15"/>
      <c r="EK51" s="15"/>
      <c r="EL51" s="15"/>
      <c r="EN51" s="20">
        <f t="shared" si="8"/>
        <v>451.28646675799371</v>
      </c>
      <c r="EO51" s="29">
        <f t="shared" si="3"/>
        <v>40407.982255932111</v>
      </c>
      <c r="EQ51" s="13">
        <f t="shared" si="9"/>
        <v>-5616.3702649999996</v>
      </c>
      <c r="ER51" s="20">
        <f t="shared" si="4"/>
        <v>34791.611990932113</v>
      </c>
      <c r="ES51" s="13">
        <f t="shared" si="0"/>
        <v>143.22201319374497</v>
      </c>
    </row>
    <row r="52" spans="1:149" ht="15.75">
      <c r="A52" s="18">
        <v>2064</v>
      </c>
      <c r="C52" s="13">
        <v>61</v>
      </c>
      <c r="D52" s="49">
        <f>賃金!P73*$B$3/100</f>
        <v>5.1738097886302823</v>
      </c>
      <c r="E52" s="15">
        <f t="shared" si="14"/>
        <v>5.4128965055852607</v>
      </c>
      <c r="F52" s="15">
        <f t="shared" si="14"/>
        <v>6.8572415606370267</v>
      </c>
      <c r="G52" s="15">
        <f t="shared" si="14"/>
        <v>7.0667588251587539</v>
      </c>
      <c r="H52" s="15">
        <f t="shared" si="14"/>
        <v>7.2388955326861666</v>
      </c>
      <c r="I52" s="15">
        <f t="shared" si="14"/>
        <v>7.3761605814913036</v>
      </c>
      <c r="J52" s="15">
        <f t="shared" si="14"/>
        <v>7.4810392427261085</v>
      </c>
      <c r="K52" s="15">
        <f t="shared" si="14"/>
        <v>8.0391989811623201</v>
      </c>
      <c r="L52" s="15">
        <f t="shared" si="13"/>
        <v>8.0896662180472863</v>
      </c>
      <c r="M52" s="15">
        <f t="shared" si="13"/>
        <v>8.113386666278787</v>
      </c>
      <c r="N52" s="15">
        <f t="shared" si="13"/>
        <v>8.1128329279594293</v>
      </c>
      <c r="O52" s="15">
        <f t="shared" si="13"/>
        <v>8.0904169410406652</v>
      </c>
      <c r="P52" s="15">
        <f t="shared" si="13"/>
        <v>8.2282400832887408</v>
      </c>
      <c r="Q52" s="15">
        <f t="shared" si="13"/>
        <v>8.1677354229355519</v>
      </c>
      <c r="R52" s="15">
        <f t="shared" si="13"/>
        <v>8.0918329034342431</v>
      </c>
      <c r="S52" s="15">
        <f t="shared" si="13"/>
        <v>8.0026776164986604</v>
      </c>
      <c r="T52" s="15">
        <f t="shared" si="13"/>
        <v>7.902316315296761</v>
      </c>
      <c r="U52" s="15">
        <f t="shared" si="13"/>
        <v>7.7426534848312114</v>
      </c>
      <c r="V52" s="15">
        <f t="shared" si="13"/>
        <v>7.6263423978204594</v>
      </c>
      <c r="W52" s="15">
        <f t="shared" si="13"/>
        <v>7.5043396678348326</v>
      </c>
      <c r="X52" s="15">
        <f t="shared" si="13"/>
        <v>7.3782159048306548</v>
      </c>
      <c r="Y52" s="15">
        <f t="shared" si="13"/>
        <v>7.2494079253503196</v>
      </c>
      <c r="Z52" s="15">
        <f t="shared" si="13"/>
        <v>7.0251188260600985</v>
      </c>
      <c r="AA52" s="15">
        <f t="shared" si="13"/>
        <v>6.8964055570862106</v>
      </c>
      <c r="AB52" s="15">
        <f t="shared" si="23"/>
        <v>6.7684336584536968</v>
      </c>
      <c r="AC52" s="15">
        <f t="shared" si="23"/>
        <v>6.6420216375684058</v>
      </c>
      <c r="AD52" s="15">
        <f t="shared" si="23"/>
        <v>6.5178203673796409</v>
      </c>
      <c r="AE52" s="15">
        <f t="shared" si="23"/>
        <v>6.3936083578356362</v>
      </c>
      <c r="AF52" s="15">
        <f t="shared" si="23"/>
        <v>6.2751250514701518</v>
      </c>
      <c r="AG52" s="15">
        <f t="shared" si="23"/>
        <v>6.1597267875527999</v>
      </c>
      <c r="AH52" s="15">
        <f t="shared" si="23"/>
        <v>6.0473227208277844</v>
      </c>
      <c r="AI52" s="15">
        <f t="shared" si="23"/>
        <v>5.9376188479454877</v>
      </c>
      <c r="AJ52" s="15">
        <f t="shared" si="23"/>
        <v>6.1899714601536946</v>
      </c>
      <c r="AK52" s="15">
        <f t="shared" si="20"/>
        <v>6.0773928616892192</v>
      </c>
      <c r="AL52" s="15">
        <f t="shared" si="20"/>
        <v>5.9653749031829086</v>
      </c>
      <c r="AM52" s="15">
        <f t="shared" si="20"/>
        <v>5.8526670596370316</v>
      </c>
      <c r="AN52" s="15">
        <f t="shared" si="20"/>
        <v>5.7377653167537561</v>
      </c>
      <c r="AO52" s="15">
        <f t="shared" si="20"/>
        <v>6.1788346961267928</v>
      </c>
      <c r="AP52" s="15">
        <f t="shared" si="20"/>
        <v>6.0415395898327766</v>
      </c>
      <c r="AQ52" s="15">
        <f t="shared" si="20"/>
        <v>5.895114673315538</v>
      </c>
      <c r="AR52" s="15">
        <f t="shared" si="20"/>
        <v>5.7367079417596996</v>
      </c>
      <c r="AS52" s="15">
        <f t="shared" si="20"/>
        <v>5.5631470832286372</v>
      </c>
      <c r="AT52" s="15">
        <f>AS51</f>
        <v>4.7091527504911594</v>
      </c>
      <c r="AU52" s="15"/>
      <c r="AV52" s="15"/>
      <c r="AW52" s="15"/>
      <c r="AX52" s="15"/>
      <c r="AY52" s="20">
        <f t="shared" si="1"/>
        <v>288.38312585324564</v>
      </c>
      <c r="AZ52" s="15"/>
      <c r="BA52" s="49">
        <f>賃金!Q73*$B$3/100</f>
        <v>5.7110698984768336</v>
      </c>
      <c r="BB52" s="15">
        <f t="shared" si="16"/>
        <v>5.9453720429615293</v>
      </c>
      <c r="BC52" s="15">
        <f t="shared" si="16"/>
        <v>7.5105912696902246</v>
      </c>
      <c r="BD52" s="15">
        <f t="shared" si="16"/>
        <v>7.7289114321230166</v>
      </c>
      <c r="BE52" s="15">
        <f t="shared" si="16"/>
        <v>7.9122430266047035</v>
      </c>
      <c r="BF52" s="15">
        <f t="shared" si="16"/>
        <v>8.0605811360172552</v>
      </c>
      <c r="BG52" s="15">
        <f t="shared" si="16"/>
        <v>8.1744254793662865</v>
      </c>
      <c r="BH52" s="15">
        <f t="shared" si="15"/>
        <v>8.9711515002096398</v>
      </c>
      <c r="BI52" s="15">
        <f t="shared" si="15"/>
        <v>9.0234650739217344</v>
      </c>
      <c r="BJ52" s="15">
        <f t="shared" si="15"/>
        <v>9.0426924563996387</v>
      </c>
      <c r="BK52" s="15">
        <f t="shared" si="15"/>
        <v>9.0310518530478063</v>
      </c>
      <c r="BL52" s="15">
        <f t="shared" si="15"/>
        <v>8.9910505945338279</v>
      </c>
      <c r="BM52" s="15">
        <f t="shared" si="15"/>
        <v>9.1247765553938311</v>
      </c>
      <c r="BN52" s="15">
        <f t="shared" si="15"/>
        <v>9.0345009779364371</v>
      </c>
      <c r="BO52" s="15">
        <f t="shared" si="15"/>
        <v>8.924164618236917</v>
      </c>
      <c r="BP52" s="15">
        <f t="shared" si="15"/>
        <v>8.7969829389032199</v>
      </c>
      <c r="BQ52" s="15">
        <f t="shared" si="15"/>
        <v>8.6562018861071799</v>
      </c>
      <c r="BR52" s="15">
        <f t="shared" si="15"/>
        <v>8.5150923386528472</v>
      </c>
      <c r="BS52" s="15">
        <f t="shared" si="22"/>
        <v>8.3565201036904551</v>
      </c>
      <c r="BT52" s="15">
        <f t="shared" si="22"/>
        <v>8.1937340648276429</v>
      </c>
      <c r="BU52" s="15">
        <f t="shared" si="22"/>
        <v>8.029575256583275</v>
      </c>
      <c r="BV52" s="15">
        <f t="shared" si="22"/>
        <v>7.8666498207674511</v>
      </c>
      <c r="BW52" s="15">
        <f t="shared" si="22"/>
        <v>7.6054109255385685</v>
      </c>
      <c r="BX52" s="15">
        <f t="shared" si="22"/>
        <v>7.4535990082770436</v>
      </c>
      <c r="BY52" s="15">
        <f t="shared" si="22"/>
        <v>7.3088047157221512</v>
      </c>
      <c r="BZ52" s="15">
        <f t="shared" si="22"/>
        <v>7.1721487834273008</v>
      </c>
      <c r="CA52" s="15">
        <f t="shared" si="22"/>
        <v>7.0442582543504537</v>
      </c>
      <c r="CB52" s="15">
        <f t="shared" si="22"/>
        <v>7.077980780270809</v>
      </c>
      <c r="CC52" s="15">
        <f t="shared" si="22"/>
        <v>6.9648231895032007</v>
      </c>
      <c r="CD52" s="15">
        <f t="shared" si="22"/>
        <v>6.8589841249157653</v>
      </c>
      <c r="CE52" s="15">
        <f t="shared" si="22"/>
        <v>6.7585507651501562</v>
      </c>
      <c r="CF52" s="15">
        <f t="shared" si="22"/>
        <v>6.6608380237682709</v>
      </c>
      <c r="CG52" s="15">
        <f t="shared" si="22"/>
        <v>6.967391738831866</v>
      </c>
      <c r="CH52" s="15">
        <f t="shared" si="22"/>
        <v>6.8573084220511715</v>
      </c>
      <c r="CI52" s="15">
        <f t="shared" si="18"/>
        <v>6.7360731811381029</v>
      </c>
      <c r="CJ52" s="15">
        <f t="shared" si="18"/>
        <v>6.5969870543131579</v>
      </c>
      <c r="CK52" s="15">
        <f t="shared" si="18"/>
        <v>6.4322469426518873</v>
      </c>
      <c r="CL52" s="15">
        <f t="shared" si="18"/>
        <v>6.5483819357375284</v>
      </c>
      <c r="CM52" s="15">
        <f t="shared" si="18"/>
        <v>6.2918651336092113</v>
      </c>
      <c r="CN52" s="15">
        <f t="shared" si="18"/>
        <v>5.9762442548618768</v>
      </c>
      <c r="CO52" s="15">
        <f t="shared" si="18"/>
        <v>5.5880839439095329</v>
      </c>
      <c r="CP52" s="15"/>
      <c r="CQ52" s="15"/>
      <c r="CR52" s="15"/>
      <c r="CS52" s="15"/>
      <c r="CT52" s="20">
        <f t="shared" si="6"/>
        <v>304.78971560400305</v>
      </c>
      <c r="CU52" s="15"/>
      <c r="CV52" s="49">
        <f>賃金!R73*$B$3/100</f>
        <v>10.259336627719847</v>
      </c>
      <c r="CW52" s="15">
        <f t="shared" si="19"/>
        <v>10.814186111039076</v>
      </c>
      <c r="CX52" s="15">
        <f t="shared" si="19"/>
        <v>13.8023740152495</v>
      </c>
      <c r="CY52" s="15">
        <f t="shared" si="19"/>
        <v>14.319320128987377</v>
      </c>
      <c r="CZ52" s="15">
        <f t="shared" si="19"/>
        <v>14.747234068693512</v>
      </c>
      <c r="DA52" s="15">
        <f t="shared" si="19"/>
        <v>15.08331390537332</v>
      </c>
      <c r="DB52" s="15">
        <f t="shared" si="19"/>
        <v>15.326832808722967</v>
      </c>
      <c r="DC52" s="15">
        <f t="shared" si="17"/>
        <v>16.066838034158067</v>
      </c>
      <c r="DD52" s="15">
        <f t="shared" si="17"/>
        <v>16.132799261960905</v>
      </c>
      <c r="DE52" s="15">
        <f t="shared" si="17"/>
        <v>16.111332085457594</v>
      </c>
      <c r="DF52" s="15">
        <f t="shared" si="17"/>
        <v>16.008285561213508</v>
      </c>
      <c r="DG52" s="15">
        <f t="shared" si="17"/>
        <v>15.830656580533338</v>
      </c>
      <c r="DH52" s="15">
        <f t="shared" si="17"/>
        <v>15.934499691897559</v>
      </c>
      <c r="DI52" s="15">
        <f t="shared" si="17"/>
        <v>15.625531908962914</v>
      </c>
      <c r="DJ52" s="15">
        <f t="shared" si="17"/>
        <v>15.26675914051614</v>
      </c>
      <c r="DK52" s="15">
        <f t="shared" si="17"/>
        <v>14.86797133869017</v>
      </c>
      <c r="DL52" s="15">
        <f t="shared" si="17"/>
        <v>14.439103379894329</v>
      </c>
      <c r="DM52" s="15">
        <f t="shared" si="17"/>
        <v>13.681730026542732</v>
      </c>
      <c r="DN52" s="15">
        <f t="shared" si="17"/>
        <v>13.232187370870513</v>
      </c>
      <c r="DO52" s="15">
        <f t="shared" si="24"/>
        <v>12.781213881895367</v>
      </c>
      <c r="DP52" s="15">
        <f t="shared" si="24"/>
        <v>12.337080661897291</v>
      </c>
      <c r="DQ52" s="15">
        <f t="shared" si="24"/>
        <v>11.907194663330973</v>
      </c>
      <c r="DR52" s="15">
        <f t="shared" si="24"/>
        <v>11.345932885526729</v>
      </c>
      <c r="DS52" s="15">
        <f t="shared" si="24"/>
        <v>10.96737008432917</v>
      </c>
      <c r="DT52" s="15">
        <f t="shared" si="24"/>
        <v>10.617691829735302</v>
      </c>
      <c r="DU52" s="15">
        <f t="shared" si="24"/>
        <v>10.298811092286055</v>
      </c>
      <c r="DV52" s="15">
        <f t="shared" si="24"/>
        <v>10.010795528001115</v>
      </c>
      <c r="DW52" s="15">
        <f t="shared" si="24"/>
        <v>10.0789709094561</v>
      </c>
      <c r="DX52" s="15">
        <f t="shared" si="24"/>
        <v>9.836645604983838</v>
      </c>
      <c r="DY52" s="15">
        <f t="shared" si="24"/>
        <v>9.6129359010327544</v>
      </c>
      <c r="DZ52" s="15">
        <f t="shared" si="21"/>
        <v>9.3982309225450305</v>
      </c>
      <c r="EA52" s="15">
        <f t="shared" si="21"/>
        <v>9.1799866436082151</v>
      </c>
      <c r="EB52" s="15">
        <f t="shared" si="21"/>
        <v>9.494493161063712</v>
      </c>
      <c r="EC52" s="15">
        <f t="shared" si="21"/>
        <v>9.2017614288281759</v>
      </c>
      <c r="ED52" s="15">
        <f t="shared" si="21"/>
        <v>8.8444534000686197</v>
      </c>
      <c r="EE52" s="15">
        <f t="shared" si="21"/>
        <v>8.3946155351528748</v>
      </c>
      <c r="EF52" s="15">
        <f t="shared" si="21"/>
        <v>7.8200908724070315</v>
      </c>
      <c r="EG52" s="15">
        <f t="shared" si="21"/>
        <v>6.7903834533808318</v>
      </c>
      <c r="EH52" s="15">
        <f t="shared" si="21"/>
        <v>5.891038990740082</v>
      </c>
      <c r="EI52" s="15"/>
      <c r="EJ52" s="15"/>
      <c r="EK52" s="15"/>
      <c r="EL52" s="15"/>
      <c r="EN52" s="20">
        <f t="shared" si="8"/>
        <v>462.10065286903284</v>
      </c>
      <c r="EO52" s="29">
        <f t="shared" si="3"/>
        <v>41313.311102315238</v>
      </c>
      <c r="EQ52" s="13">
        <f t="shared" si="9"/>
        <v>-5616.3702649999996</v>
      </c>
      <c r="ER52" s="20">
        <f t="shared" si="4"/>
        <v>35696.94083731524</v>
      </c>
      <c r="ES52" s="13">
        <f t="shared" si="0"/>
        <v>128.93458948784141</v>
      </c>
    </row>
    <row r="53" spans="1:149" ht="15.75">
      <c r="A53" s="18">
        <v>2065</v>
      </c>
      <c r="C53" s="13">
        <v>62</v>
      </c>
      <c r="D53" s="49">
        <f>賃金!P74*$B$3/100</f>
        <v>4.8978751777656466</v>
      </c>
      <c r="E53" s="15">
        <f t="shared" si="14"/>
        <v>5.1738097886302823</v>
      </c>
      <c r="F53" s="15">
        <f t="shared" si="14"/>
        <v>5.4128965055852607</v>
      </c>
      <c r="G53" s="15">
        <f t="shared" si="14"/>
        <v>6.8572415606370267</v>
      </c>
      <c r="H53" s="15">
        <f t="shared" si="14"/>
        <v>7.0667588251587539</v>
      </c>
      <c r="I53" s="15">
        <f t="shared" si="14"/>
        <v>7.2388955326861666</v>
      </c>
      <c r="J53" s="15">
        <f t="shared" si="14"/>
        <v>7.3761605814913036</v>
      </c>
      <c r="K53" s="15">
        <f t="shared" si="14"/>
        <v>7.4810392427261085</v>
      </c>
      <c r="L53" s="15">
        <f t="shared" si="13"/>
        <v>8.0391989811623201</v>
      </c>
      <c r="M53" s="15">
        <f t="shared" si="13"/>
        <v>8.0896662180472863</v>
      </c>
      <c r="N53" s="15">
        <f t="shared" si="13"/>
        <v>8.113386666278787</v>
      </c>
      <c r="O53" s="15">
        <f t="shared" si="13"/>
        <v>8.1128329279594293</v>
      </c>
      <c r="P53" s="15">
        <f t="shared" si="13"/>
        <v>8.0904169410406652</v>
      </c>
      <c r="Q53" s="15">
        <f t="shared" si="13"/>
        <v>8.2282400832887408</v>
      </c>
      <c r="R53" s="15">
        <f t="shared" si="13"/>
        <v>8.1677354229355519</v>
      </c>
      <c r="S53" s="15">
        <f t="shared" si="13"/>
        <v>8.0918329034342431</v>
      </c>
      <c r="T53" s="15">
        <f t="shared" si="13"/>
        <v>8.0026776164986604</v>
      </c>
      <c r="U53" s="15">
        <f t="shared" si="13"/>
        <v>7.902316315296761</v>
      </c>
      <c r="V53" s="15">
        <f t="shared" si="13"/>
        <v>7.7426534848312114</v>
      </c>
      <c r="W53" s="15">
        <f t="shared" si="13"/>
        <v>7.6263423978204594</v>
      </c>
      <c r="X53" s="15">
        <f t="shared" si="13"/>
        <v>7.5043396678348326</v>
      </c>
      <c r="Y53" s="15">
        <f t="shared" si="13"/>
        <v>7.3782159048306548</v>
      </c>
      <c r="Z53" s="15">
        <f t="shared" si="13"/>
        <v>7.2494079253503196</v>
      </c>
      <c r="AA53" s="15">
        <f t="shared" si="13"/>
        <v>7.0251188260600985</v>
      </c>
      <c r="AB53" s="15">
        <f t="shared" si="23"/>
        <v>6.8964055570862106</v>
      </c>
      <c r="AC53" s="15">
        <f t="shared" si="23"/>
        <v>6.7684336584536968</v>
      </c>
      <c r="AD53" s="15">
        <f t="shared" si="23"/>
        <v>6.6420216375684058</v>
      </c>
      <c r="AE53" s="15">
        <f t="shared" si="23"/>
        <v>6.5178203673796409</v>
      </c>
      <c r="AF53" s="15">
        <f t="shared" si="23"/>
        <v>6.3936083578356362</v>
      </c>
      <c r="AG53" s="15">
        <f t="shared" si="23"/>
        <v>6.2751250514701518</v>
      </c>
      <c r="AH53" s="15">
        <f t="shared" si="23"/>
        <v>6.1597267875527999</v>
      </c>
      <c r="AI53" s="15">
        <f t="shared" si="23"/>
        <v>6.0473227208277844</v>
      </c>
      <c r="AJ53" s="15">
        <f t="shared" si="23"/>
        <v>5.9376188479454877</v>
      </c>
      <c r="AK53" s="15">
        <f t="shared" si="20"/>
        <v>6.1899714601536946</v>
      </c>
      <c r="AL53" s="15">
        <f t="shared" si="20"/>
        <v>6.0773928616892192</v>
      </c>
      <c r="AM53" s="15">
        <f t="shared" si="20"/>
        <v>5.9653749031829086</v>
      </c>
      <c r="AN53" s="15">
        <f t="shared" si="20"/>
        <v>5.8526670596370316</v>
      </c>
      <c r="AO53" s="15">
        <f t="shared" si="20"/>
        <v>5.7377653167537561</v>
      </c>
      <c r="AP53" s="15">
        <f t="shared" si="20"/>
        <v>6.1788346961267928</v>
      </c>
      <c r="AQ53" s="15">
        <f t="shared" si="20"/>
        <v>6.0415395898327766</v>
      </c>
      <c r="AR53" s="15">
        <f t="shared" si="20"/>
        <v>5.895114673315538</v>
      </c>
      <c r="AS53" s="15">
        <f t="shared" si="20"/>
        <v>5.7367079417596996</v>
      </c>
      <c r="AT53" s="15">
        <f>AS52</f>
        <v>5.5631470832286372</v>
      </c>
      <c r="AU53" s="15">
        <f>AT52</f>
        <v>4.7091527504911594</v>
      </c>
      <c r="AV53" s="15"/>
      <c r="AW53" s="15"/>
      <c r="AX53" s="15"/>
      <c r="AY53" s="20">
        <f t="shared" si="1"/>
        <v>293.55693564187595</v>
      </c>
      <c r="AZ53" s="15"/>
      <c r="BA53" s="49">
        <f>賃金!Q74*$B$3/100</f>
        <v>5.4509895983010912</v>
      </c>
      <c r="BB53" s="15">
        <f t="shared" si="16"/>
        <v>5.7110698984768336</v>
      </c>
      <c r="BC53" s="15">
        <f t="shared" si="16"/>
        <v>5.9453720429615293</v>
      </c>
      <c r="BD53" s="15">
        <f t="shared" si="16"/>
        <v>7.5105912696902246</v>
      </c>
      <c r="BE53" s="15">
        <f t="shared" si="16"/>
        <v>7.7289114321230166</v>
      </c>
      <c r="BF53" s="15">
        <f t="shared" si="16"/>
        <v>7.9122430266047035</v>
      </c>
      <c r="BG53" s="15">
        <f t="shared" si="16"/>
        <v>8.0605811360172552</v>
      </c>
      <c r="BH53" s="15">
        <f t="shared" si="15"/>
        <v>8.1744254793662865</v>
      </c>
      <c r="BI53" s="15">
        <f t="shared" si="15"/>
        <v>8.9711515002096398</v>
      </c>
      <c r="BJ53" s="15">
        <f t="shared" si="15"/>
        <v>9.0234650739217344</v>
      </c>
      <c r="BK53" s="15">
        <f t="shared" si="15"/>
        <v>9.0426924563996387</v>
      </c>
      <c r="BL53" s="15">
        <f t="shared" si="15"/>
        <v>9.0310518530478063</v>
      </c>
      <c r="BM53" s="15">
        <f t="shared" si="15"/>
        <v>8.9910505945338279</v>
      </c>
      <c r="BN53" s="15">
        <f t="shared" si="15"/>
        <v>9.1247765553938311</v>
      </c>
      <c r="BO53" s="15">
        <f t="shared" si="15"/>
        <v>9.0345009779364371</v>
      </c>
      <c r="BP53" s="15">
        <f t="shared" si="15"/>
        <v>8.924164618236917</v>
      </c>
      <c r="BQ53" s="15">
        <f t="shared" si="15"/>
        <v>8.7969829389032199</v>
      </c>
      <c r="BR53" s="15">
        <f t="shared" si="15"/>
        <v>8.6562018861071799</v>
      </c>
      <c r="BS53" s="15">
        <f t="shared" si="22"/>
        <v>8.5150923386528472</v>
      </c>
      <c r="BT53" s="15">
        <f t="shared" si="22"/>
        <v>8.3565201036904551</v>
      </c>
      <c r="BU53" s="15">
        <f t="shared" si="22"/>
        <v>8.1937340648276429</v>
      </c>
      <c r="BV53" s="15">
        <f t="shared" si="22"/>
        <v>8.029575256583275</v>
      </c>
      <c r="BW53" s="15">
        <f t="shared" si="22"/>
        <v>7.8666498207674511</v>
      </c>
      <c r="BX53" s="15">
        <f t="shared" si="22"/>
        <v>7.6054109255385685</v>
      </c>
      <c r="BY53" s="15">
        <f t="shared" si="22"/>
        <v>7.4535990082770436</v>
      </c>
      <c r="BZ53" s="15">
        <f t="shared" si="22"/>
        <v>7.3088047157221512</v>
      </c>
      <c r="CA53" s="15">
        <f t="shared" si="22"/>
        <v>7.1721487834273008</v>
      </c>
      <c r="CB53" s="15">
        <f t="shared" si="22"/>
        <v>7.0442582543504537</v>
      </c>
      <c r="CC53" s="15">
        <f t="shared" si="22"/>
        <v>7.077980780270809</v>
      </c>
      <c r="CD53" s="15">
        <f t="shared" si="22"/>
        <v>6.9648231895032007</v>
      </c>
      <c r="CE53" s="15">
        <f t="shared" si="22"/>
        <v>6.8589841249157653</v>
      </c>
      <c r="CF53" s="15">
        <f t="shared" si="22"/>
        <v>6.7585507651501562</v>
      </c>
      <c r="CG53" s="15">
        <f t="shared" si="22"/>
        <v>6.6608380237682709</v>
      </c>
      <c r="CH53" s="15">
        <f t="shared" si="22"/>
        <v>6.967391738831866</v>
      </c>
      <c r="CI53" s="15">
        <f t="shared" si="18"/>
        <v>6.8573084220511715</v>
      </c>
      <c r="CJ53" s="15">
        <f t="shared" si="18"/>
        <v>6.7360731811381029</v>
      </c>
      <c r="CK53" s="15">
        <f t="shared" si="18"/>
        <v>6.5969870543131579</v>
      </c>
      <c r="CL53" s="15">
        <f t="shared" si="18"/>
        <v>6.4322469426518873</v>
      </c>
      <c r="CM53" s="15">
        <f t="shared" si="18"/>
        <v>6.5483819357375284</v>
      </c>
      <c r="CN53" s="15">
        <f t="shared" si="18"/>
        <v>6.2918651336092113</v>
      </c>
      <c r="CO53" s="15">
        <f t="shared" si="18"/>
        <v>5.9762442548618768</v>
      </c>
      <c r="CP53" s="15">
        <f t="shared" si="18"/>
        <v>5.5880839439095329</v>
      </c>
      <c r="CQ53" s="15"/>
      <c r="CR53" s="15"/>
      <c r="CS53" s="15"/>
      <c r="CT53" s="20">
        <f t="shared" si="6"/>
        <v>310.50078550247986</v>
      </c>
      <c r="CU53" s="15"/>
      <c r="CV53" s="49">
        <f>賃金!R74*$B$3/100</f>
        <v>9.6502278594815429</v>
      </c>
      <c r="CW53" s="15">
        <f t="shared" si="19"/>
        <v>10.259336627719847</v>
      </c>
      <c r="CX53" s="15">
        <f t="shared" si="19"/>
        <v>10.814186111039076</v>
      </c>
      <c r="CY53" s="15">
        <f t="shared" si="19"/>
        <v>13.8023740152495</v>
      </c>
      <c r="CZ53" s="15">
        <f t="shared" si="19"/>
        <v>14.319320128987377</v>
      </c>
      <c r="DA53" s="15">
        <f t="shared" si="19"/>
        <v>14.747234068693512</v>
      </c>
      <c r="DB53" s="15">
        <f t="shared" si="19"/>
        <v>15.08331390537332</v>
      </c>
      <c r="DC53" s="15">
        <f t="shared" si="17"/>
        <v>15.326832808722967</v>
      </c>
      <c r="DD53" s="15">
        <f t="shared" si="17"/>
        <v>16.066838034158067</v>
      </c>
      <c r="DE53" s="15">
        <f t="shared" si="17"/>
        <v>16.132799261960905</v>
      </c>
      <c r="DF53" s="15">
        <f t="shared" si="17"/>
        <v>16.111332085457594</v>
      </c>
      <c r="DG53" s="15">
        <f t="shared" si="17"/>
        <v>16.008285561213508</v>
      </c>
      <c r="DH53" s="15">
        <f t="shared" si="17"/>
        <v>15.830656580533338</v>
      </c>
      <c r="DI53" s="15">
        <f t="shared" si="17"/>
        <v>15.934499691897559</v>
      </c>
      <c r="DJ53" s="15">
        <f t="shared" si="17"/>
        <v>15.625531908962914</v>
      </c>
      <c r="DK53" s="15">
        <f t="shared" si="17"/>
        <v>15.26675914051614</v>
      </c>
      <c r="DL53" s="15">
        <f t="shared" si="17"/>
        <v>14.86797133869017</v>
      </c>
      <c r="DM53" s="15">
        <f t="shared" si="17"/>
        <v>14.439103379894329</v>
      </c>
      <c r="DN53" s="15">
        <f t="shared" si="17"/>
        <v>13.681730026542732</v>
      </c>
      <c r="DO53" s="15">
        <f t="shared" si="24"/>
        <v>13.232187370870513</v>
      </c>
      <c r="DP53" s="15">
        <f t="shared" si="24"/>
        <v>12.781213881895367</v>
      </c>
      <c r="DQ53" s="15">
        <f t="shared" si="24"/>
        <v>12.337080661897291</v>
      </c>
      <c r="DR53" s="15">
        <f t="shared" si="24"/>
        <v>11.907194663330973</v>
      </c>
      <c r="DS53" s="15">
        <f t="shared" si="24"/>
        <v>11.345932885526729</v>
      </c>
      <c r="DT53" s="15">
        <f t="shared" si="24"/>
        <v>10.96737008432917</v>
      </c>
      <c r="DU53" s="15">
        <f t="shared" si="24"/>
        <v>10.617691829735302</v>
      </c>
      <c r="DV53" s="15">
        <f t="shared" si="24"/>
        <v>10.298811092286055</v>
      </c>
      <c r="DW53" s="15">
        <f t="shared" si="24"/>
        <v>10.010795528001115</v>
      </c>
      <c r="DX53" s="15">
        <f t="shared" si="24"/>
        <v>10.0789709094561</v>
      </c>
      <c r="DY53" s="15">
        <f t="shared" si="24"/>
        <v>9.836645604983838</v>
      </c>
      <c r="DZ53" s="15">
        <f t="shared" si="21"/>
        <v>9.6129359010327544</v>
      </c>
      <c r="EA53" s="15">
        <f t="shared" si="21"/>
        <v>9.3982309225450305</v>
      </c>
      <c r="EB53" s="15">
        <f t="shared" si="21"/>
        <v>9.1799866436082151</v>
      </c>
      <c r="EC53" s="15">
        <f t="shared" si="21"/>
        <v>9.494493161063712</v>
      </c>
      <c r="ED53" s="15">
        <f t="shared" si="21"/>
        <v>9.2017614288281759</v>
      </c>
      <c r="EE53" s="15">
        <f t="shared" si="21"/>
        <v>8.8444534000686197</v>
      </c>
      <c r="EF53" s="15">
        <f t="shared" si="21"/>
        <v>8.3946155351528748</v>
      </c>
      <c r="EG53" s="15">
        <f t="shared" si="21"/>
        <v>7.8200908724070315</v>
      </c>
      <c r="EH53" s="15">
        <f t="shared" si="21"/>
        <v>6.7903834533808318</v>
      </c>
      <c r="EI53" s="15">
        <f t="shared" si="21"/>
        <v>5.891038990740082</v>
      </c>
      <c r="EJ53" s="15"/>
      <c r="EK53" s="15"/>
      <c r="EL53" s="15"/>
      <c r="EN53" s="20">
        <f t="shared" si="8"/>
        <v>472.35998949675269</v>
      </c>
      <c r="EO53" s="29">
        <f t="shared" si="3"/>
        <v>42174.166117647444</v>
      </c>
      <c r="EQ53" s="13">
        <f t="shared" si="9"/>
        <v>-5616.3702649999996</v>
      </c>
      <c r="ER53" s="20">
        <f t="shared" si="4"/>
        <v>36557.795852647447</v>
      </c>
      <c r="ES53" s="13">
        <f t="shared" si="0"/>
        <v>115.85683636457561</v>
      </c>
    </row>
    <row r="54" spans="1:149" ht="15.75">
      <c r="A54" s="18">
        <v>2066</v>
      </c>
      <c r="C54" s="13">
        <v>63</v>
      </c>
      <c r="D54" s="49">
        <f>賃金!P75*$B$3/100</f>
        <v>4.5830147569746744</v>
      </c>
      <c r="E54" s="15">
        <f t="shared" si="14"/>
        <v>4.8978751777656466</v>
      </c>
      <c r="F54" s="15">
        <f t="shared" si="14"/>
        <v>5.1738097886302823</v>
      </c>
      <c r="G54" s="15">
        <f t="shared" si="14"/>
        <v>5.4128965055852607</v>
      </c>
      <c r="H54" s="15">
        <f t="shared" si="14"/>
        <v>6.8572415606370267</v>
      </c>
      <c r="I54" s="15">
        <f t="shared" si="14"/>
        <v>7.0667588251587539</v>
      </c>
      <c r="J54" s="15">
        <f t="shared" si="14"/>
        <v>7.2388955326861666</v>
      </c>
      <c r="K54" s="15">
        <f t="shared" si="14"/>
        <v>7.3761605814913036</v>
      </c>
      <c r="L54" s="15">
        <f t="shared" si="13"/>
        <v>7.4810392427261085</v>
      </c>
      <c r="M54" s="15">
        <f t="shared" si="13"/>
        <v>8.0391989811623201</v>
      </c>
      <c r="N54" s="15">
        <f t="shared" si="13"/>
        <v>8.0896662180472863</v>
      </c>
      <c r="O54" s="15">
        <f t="shared" si="13"/>
        <v>8.113386666278787</v>
      </c>
      <c r="P54" s="15">
        <f t="shared" si="13"/>
        <v>8.1128329279594293</v>
      </c>
      <c r="Q54" s="15">
        <f t="shared" si="13"/>
        <v>8.0904169410406652</v>
      </c>
      <c r="R54" s="15">
        <f t="shared" si="13"/>
        <v>8.2282400832887408</v>
      </c>
      <c r="S54" s="15">
        <f t="shared" si="13"/>
        <v>8.1677354229355519</v>
      </c>
      <c r="T54" s="15">
        <f t="shared" si="13"/>
        <v>8.0918329034342431</v>
      </c>
      <c r="U54" s="15">
        <f t="shared" si="13"/>
        <v>8.0026776164986604</v>
      </c>
      <c r="V54" s="15">
        <f t="shared" si="13"/>
        <v>7.902316315296761</v>
      </c>
      <c r="W54" s="15">
        <f t="shared" si="13"/>
        <v>7.7426534848312114</v>
      </c>
      <c r="X54" s="15">
        <f t="shared" si="13"/>
        <v>7.6263423978204594</v>
      </c>
      <c r="Y54" s="15">
        <f t="shared" si="13"/>
        <v>7.5043396678348326</v>
      </c>
      <c r="Z54" s="15">
        <f t="shared" si="13"/>
        <v>7.3782159048306548</v>
      </c>
      <c r="AA54" s="15">
        <f t="shared" si="13"/>
        <v>7.2494079253503196</v>
      </c>
      <c r="AB54" s="15">
        <f t="shared" si="23"/>
        <v>7.0251188260600985</v>
      </c>
      <c r="AC54" s="15">
        <f t="shared" si="23"/>
        <v>6.8964055570862106</v>
      </c>
      <c r="AD54" s="15">
        <f t="shared" si="23"/>
        <v>6.7684336584536968</v>
      </c>
      <c r="AE54" s="15">
        <f t="shared" si="23"/>
        <v>6.6420216375684058</v>
      </c>
      <c r="AF54" s="15">
        <f t="shared" si="23"/>
        <v>6.5178203673796409</v>
      </c>
      <c r="AG54" s="15">
        <f t="shared" si="23"/>
        <v>6.3936083578356362</v>
      </c>
      <c r="AH54" s="15">
        <f t="shared" si="23"/>
        <v>6.2751250514701518</v>
      </c>
      <c r="AI54" s="15">
        <f t="shared" si="23"/>
        <v>6.1597267875527999</v>
      </c>
      <c r="AJ54" s="15">
        <f t="shared" si="23"/>
        <v>6.0473227208277844</v>
      </c>
      <c r="AK54" s="15">
        <f t="shared" si="20"/>
        <v>5.9376188479454877</v>
      </c>
      <c r="AL54" s="15">
        <f t="shared" si="20"/>
        <v>6.1899714601536946</v>
      </c>
      <c r="AM54" s="15">
        <f t="shared" si="20"/>
        <v>6.0773928616892192</v>
      </c>
      <c r="AN54" s="15">
        <f t="shared" si="20"/>
        <v>5.9653749031829086</v>
      </c>
      <c r="AO54" s="15">
        <f t="shared" si="20"/>
        <v>5.8526670596370316</v>
      </c>
      <c r="AP54" s="15">
        <f t="shared" si="20"/>
        <v>5.7377653167537561</v>
      </c>
      <c r="AQ54" s="15">
        <f t="shared" si="20"/>
        <v>6.1788346961267928</v>
      </c>
      <c r="AR54" s="15">
        <f t="shared" si="20"/>
        <v>6.0415395898327766</v>
      </c>
      <c r="AS54" s="15">
        <f t="shared" si="20"/>
        <v>5.895114673315538</v>
      </c>
      <c r="AT54" s="15">
        <f>AS53</f>
        <v>5.7367079417596996</v>
      </c>
      <c r="AU54" s="15">
        <f>AT53</f>
        <v>5.5631470832286372</v>
      </c>
      <c r="AV54" s="15">
        <f>AU53</f>
        <v>4.7091527504911594</v>
      </c>
      <c r="AW54" s="15"/>
      <c r="AX54" s="15"/>
      <c r="AY54" s="20">
        <f t="shared" si="1"/>
        <v>298.45481081964158</v>
      </c>
      <c r="AZ54" s="15"/>
      <c r="BA54" s="49">
        <f>賃金!Q75*$B$3/100</f>
        <v>5.1671795979274</v>
      </c>
      <c r="BB54" s="15">
        <f t="shared" si="16"/>
        <v>5.4509895983010912</v>
      </c>
      <c r="BC54" s="15">
        <f t="shared" si="16"/>
        <v>5.7110698984768336</v>
      </c>
      <c r="BD54" s="15">
        <f t="shared" si="16"/>
        <v>5.9453720429615293</v>
      </c>
      <c r="BE54" s="15">
        <f t="shared" si="16"/>
        <v>7.5105912696902246</v>
      </c>
      <c r="BF54" s="15">
        <f t="shared" si="16"/>
        <v>7.7289114321230166</v>
      </c>
      <c r="BG54" s="15">
        <f t="shared" si="16"/>
        <v>7.9122430266047035</v>
      </c>
      <c r="BH54" s="15">
        <f t="shared" si="15"/>
        <v>8.0605811360172552</v>
      </c>
      <c r="BI54" s="15">
        <f t="shared" si="15"/>
        <v>8.1744254793662865</v>
      </c>
      <c r="BJ54" s="15">
        <f t="shared" si="15"/>
        <v>8.9711515002096398</v>
      </c>
      <c r="BK54" s="15">
        <f t="shared" si="15"/>
        <v>9.0234650739217344</v>
      </c>
      <c r="BL54" s="15">
        <f t="shared" si="15"/>
        <v>9.0426924563996387</v>
      </c>
      <c r="BM54" s="15">
        <f t="shared" si="15"/>
        <v>9.0310518530478063</v>
      </c>
      <c r="BN54" s="15">
        <f t="shared" si="15"/>
        <v>8.9910505945338279</v>
      </c>
      <c r="BO54" s="15">
        <f t="shared" si="15"/>
        <v>9.1247765553938311</v>
      </c>
      <c r="BP54" s="15">
        <f t="shared" si="15"/>
        <v>9.0345009779364371</v>
      </c>
      <c r="BQ54" s="15">
        <f t="shared" si="15"/>
        <v>8.924164618236917</v>
      </c>
      <c r="BR54" s="15">
        <f t="shared" si="15"/>
        <v>8.7969829389032199</v>
      </c>
      <c r="BS54" s="15">
        <f t="shared" si="22"/>
        <v>8.6562018861071799</v>
      </c>
      <c r="BT54" s="15">
        <f t="shared" si="22"/>
        <v>8.5150923386528472</v>
      </c>
      <c r="BU54" s="15">
        <f t="shared" si="22"/>
        <v>8.3565201036904551</v>
      </c>
      <c r="BV54" s="15">
        <f t="shared" si="22"/>
        <v>8.1937340648276429</v>
      </c>
      <c r="BW54" s="15">
        <f t="shared" si="22"/>
        <v>8.029575256583275</v>
      </c>
      <c r="BX54" s="15">
        <f t="shared" si="22"/>
        <v>7.8666498207674511</v>
      </c>
      <c r="BY54" s="15">
        <f t="shared" si="22"/>
        <v>7.6054109255385685</v>
      </c>
      <c r="BZ54" s="15">
        <f t="shared" si="22"/>
        <v>7.4535990082770436</v>
      </c>
      <c r="CA54" s="15">
        <f t="shared" si="22"/>
        <v>7.3088047157221512</v>
      </c>
      <c r="CB54" s="15">
        <f t="shared" si="22"/>
        <v>7.1721487834273008</v>
      </c>
      <c r="CC54" s="15">
        <f t="shared" si="22"/>
        <v>7.0442582543504537</v>
      </c>
      <c r="CD54" s="15">
        <f t="shared" si="22"/>
        <v>7.077980780270809</v>
      </c>
      <c r="CE54" s="15">
        <f t="shared" si="22"/>
        <v>6.9648231895032007</v>
      </c>
      <c r="CF54" s="15">
        <f t="shared" si="22"/>
        <v>6.8589841249157653</v>
      </c>
      <c r="CG54" s="15">
        <f t="shared" si="22"/>
        <v>6.7585507651501562</v>
      </c>
      <c r="CH54" s="15">
        <f t="shared" si="22"/>
        <v>6.6608380237682709</v>
      </c>
      <c r="CI54" s="15">
        <f t="shared" si="18"/>
        <v>6.967391738831866</v>
      </c>
      <c r="CJ54" s="15">
        <f t="shared" si="18"/>
        <v>6.8573084220511715</v>
      </c>
      <c r="CK54" s="15">
        <f t="shared" si="18"/>
        <v>6.7360731811381029</v>
      </c>
      <c r="CL54" s="15">
        <f t="shared" si="18"/>
        <v>6.5969870543131579</v>
      </c>
      <c r="CM54" s="15">
        <f t="shared" si="18"/>
        <v>6.4322469426518873</v>
      </c>
      <c r="CN54" s="15">
        <f t="shared" si="18"/>
        <v>6.5483819357375284</v>
      </c>
      <c r="CO54" s="15">
        <f t="shared" si="18"/>
        <v>6.2918651336092113</v>
      </c>
      <c r="CP54" s="15">
        <f t="shared" si="18"/>
        <v>5.9762442548618768</v>
      </c>
      <c r="CQ54" s="15">
        <f t="shared" si="18"/>
        <v>5.5880839439095329</v>
      </c>
      <c r="CR54" s="15"/>
      <c r="CS54" s="15"/>
      <c r="CT54" s="20">
        <f t="shared" si="6"/>
        <v>315.95177510078094</v>
      </c>
      <c r="CU54" s="15"/>
      <c r="CV54" s="49">
        <f>賃金!R75*$B$3/100</f>
        <v>8.9975424218414517</v>
      </c>
      <c r="CW54" s="15">
        <f t="shared" si="19"/>
        <v>9.6502278594815429</v>
      </c>
      <c r="CX54" s="15">
        <f t="shared" si="19"/>
        <v>10.259336627719847</v>
      </c>
      <c r="CY54" s="15">
        <f t="shared" si="19"/>
        <v>10.814186111039076</v>
      </c>
      <c r="CZ54" s="15">
        <f t="shared" si="19"/>
        <v>13.8023740152495</v>
      </c>
      <c r="DA54" s="15">
        <f t="shared" si="19"/>
        <v>14.319320128987377</v>
      </c>
      <c r="DB54" s="15">
        <f t="shared" si="19"/>
        <v>14.747234068693512</v>
      </c>
      <c r="DC54" s="15">
        <f t="shared" si="17"/>
        <v>15.08331390537332</v>
      </c>
      <c r="DD54" s="15">
        <f t="shared" si="17"/>
        <v>15.326832808722967</v>
      </c>
      <c r="DE54" s="15">
        <f t="shared" si="17"/>
        <v>16.066838034158067</v>
      </c>
      <c r="DF54" s="15">
        <f t="shared" si="17"/>
        <v>16.132799261960905</v>
      </c>
      <c r="DG54" s="15">
        <f t="shared" si="17"/>
        <v>16.111332085457594</v>
      </c>
      <c r="DH54" s="15">
        <f t="shared" si="17"/>
        <v>16.008285561213508</v>
      </c>
      <c r="DI54" s="15">
        <f t="shared" si="17"/>
        <v>15.830656580533338</v>
      </c>
      <c r="DJ54" s="15">
        <f t="shared" si="17"/>
        <v>15.934499691897559</v>
      </c>
      <c r="DK54" s="15">
        <f t="shared" si="17"/>
        <v>15.625531908962914</v>
      </c>
      <c r="DL54" s="15">
        <f t="shared" si="17"/>
        <v>15.26675914051614</v>
      </c>
      <c r="DM54" s="15">
        <f t="shared" si="17"/>
        <v>14.86797133869017</v>
      </c>
      <c r="DN54" s="15">
        <f t="shared" si="17"/>
        <v>14.439103379894329</v>
      </c>
      <c r="DO54" s="15">
        <f t="shared" si="24"/>
        <v>13.681730026542732</v>
      </c>
      <c r="DP54" s="15">
        <f t="shared" si="24"/>
        <v>13.232187370870513</v>
      </c>
      <c r="DQ54" s="15">
        <f t="shared" si="24"/>
        <v>12.781213881895367</v>
      </c>
      <c r="DR54" s="15">
        <f t="shared" si="24"/>
        <v>12.337080661897291</v>
      </c>
      <c r="DS54" s="15">
        <f t="shared" si="24"/>
        <v>11.907194663330973</v>
      </c>
      <c r="DT54" s="15">
        <f t="shared" si="24"/>
        <v>11.345932885526729</v>
      </c>
      <c r="DU54" s="15">
        <f t="shared" si="24"/>
        <v>10.96737008432917</v>
      </c>
      <c r="DV54" s="15">
        <f t="shared" si="24"/>
        <v>10.617691829735302</v>
      </c>
      <c r="DW54" s="15">
        <f t="shared" si="24"/>
        <v>10.298811092286055</v>
      </c>
      <c r="DX54" s="15">
        <f t="shared" si="24"/>
        <v>10.010795528001115</v>
      </c>
      <c r="DY54" s="15">
        <f t="shared" si="24"/>
        <v>10.0789709094561</v>
      </c>
      <c r="DZ54" s="15">
        <f t="shared" si="21"/>
        <v>9.836645604983838</v>
      </c>
      <c r="EA54" s="15">
        <f t="shared" si="21"/>
        <v>9.6129359010327544</v>
      </c>
      <c r="EB54" s="15">
        <f t="shared" si="21"/>
        <v>9.3982309225450305</v>
      </c>
      <c r="EC54" s="15">
        <f t="shared" si="21"/>
        <v>9.1799866436082151</v>
      </c>
      <c r="ED54" s="15">
        <f t="shared" si="21"/>
        <v>9.494493161063712</v>
      </c>
      <c r="EE54" s="15">
        <f t="shared" si="21"/>
        <v>9.2017614288281759</v>
      </c>
      <c r="EF54" s="15">
        <f t="shared" si="21"/>
        <v>8.8444534000686197</v>
      </c>
      <c r="EG54" s="15">
        <f t="shared" si="21"/>
        <v>8.3946155351528748</v>
      </c>
      <c r="EH54" s="15">
        <f t="shared" si="21"/>
        <v>7.8200908724070315</v>
      </c>
      <c r="EI54" s="15">
        <f t="shared" si="21"/>
        <v>6.7903834533808318</v>
      </c>
      <c r="EJ54" s="15">
        <f t="shared" si="21"/>
        <v>5.891038990740082</v>
      </c>
      <c r="EK54" s="15"/>
      <c r="EL54" s="15"/>
      <c r="EN54" s="20">
        <f t="shared" si="8"/>
        <v>482.01021735623419</v>
      </c>
      <c r="EO54" s="29">
        <f t="shared" si="3"/>
        <v>42985.627729689986</v>
      </c>
      <c r="EQ54" s="13">
        <f t="shared" si="9"/>
        <v>-5616.3702649999996</v>
      </c>
      <c r="ER54" s="20">
        <f t="shared" si="4"/>
        <v>37369.257464689988</v>
      </c>
      <c r="ES54" s="13">
        <f t="shared" si="0"/>
        <v>103.9104797596201</v>
      </c>
    </row>
    <row r="55" spans="1:149" ht="15.75">
      <c r="A55" s="18">
        <v>2067</v>
      </c>
      <c r="C55" s="13">
        <v>64</v>
      </c>
      <c r="D55" s="49">
        <f>賃金!P76*$B$3/100</f>
        <v>4.2271586082190558</v>
      </c>
      <c r="E55" s="15">
        <f t="shared" si="14"/>
        <v>4.5830147569746744</v>
      </c>
      <c r="F55" s="15">
        <f t="shared" si="14"/>
        <v>4.8978751777656466</v>
      </c>
      <c r="G55" s="15">
        <f t="shared" si="14"/>
        <v>5.1738097886302823</v>
      </c>
      <c r="H55" s="15">
        <f t="shared" si="14"/>
        <v>5.4128965055852607</v>
      </c>
      <c r="I55" s="15">
        <f t="shared" si="14"/>
        <v>6.8572415606370267</v>
      </c>
      <c r="J55" s="15">
        <f t="shared" si="14"/>
        <v>7.0667588251587539</v>
      </c>
      <c r="K55" s="15">
        <f t="shared" si="14"/>
        <v>7.2388955326861666</v>
      </c>
      <c r="L55" s="15">
        <f t="shared" si="13"/>
        <v>7.3761605814913036</v>
      </c>
      <c r="M55" s="15">
        <f t="shared" si="13"/>
        <v>7.4810392427261085</v>
      </c>
      <c r="N55" s="15">
        <f t="shared" si="13"/>
        <v>8.0391989811623201</v>
      </c>
      <c r="O55" s="15">
        <f t="shared" si="13"/>
        <v>8.0896662180472863</v>
      </c>
      <c r="P55" s="15">
        <f t="shared" si="13"/>
        <v>8.113386666278787</v>
      </c>
      <c r="Q55" s="15">
        <f t="shared" si="13"/>
        <v>8.1128329279594293</v>
      </c>
      <c r="R55" s="15">
        <f t="shared" si="13"/>
        <v>8.0904169410406652</v>
      </c>
      <c r="S55" s="15">
        <f t="shared" si="13"/>
        <v>8.2282400832887408</v>
      </c>
      <c r="T55" s="15">
        <f t="shared" si="13"/>
        <v>8.1677354229355519</v>
      </c>
      <c r="U55" s="15">
        <f t="shared" si="13"/>
        <v>8.0918329034342431</v>
      </c>
      <c r="V55" s="15">
        <f t="shared" si="13"/>
        <v>8.0026776164986604</v>
      </c>
      <c r="W55" s="15">
        <f t="shared" si="13"/>
        <v>7.902316315296761</v>
      </c>
      <c r="X55" s="15">
        <f t="shared" si="13"/>
        <v>7.7426534848312114</v>
      </c>
      <c r="Y55" s="15">
        <f t="shared" si="13"/>
        <v>7.6263423978204594</v>
      </c>
      <c r="Z55" s="15">
        <f t="shared" si="13"/>
        <v>7.5043396678348326</v>
      </c>
      <c r="AA55" s="15">
        <f t="shared" si="13"/>
        <v>7.3782159048306548</v>
      </c>
      <c r="AB55" s="15">
        <f t="shared" si="23"/>
        <v>7.2494079253503196</v>
      </c>
      <c r="AC55" s="15">
        <f t="shared" si="23"/>
        <v>7.0251188260600985</v>
      </c>
      <c r="AD55" s="15">
        <f t="shared" si="23"/>
        <v>6.8964055570862106</v>
      </c>
      <c r="AE55" s="15">
        <f t="shared" si="23"/>
        <v>6.7684336584536968</v>
      </c>
      <c r="AF55" s="15">
        <f t="shared" si="23"/>
        <v>6.6420216375684058</v>
      </c>
      <c r="AG55" s="15">
        <f t="shared" si="23"/>
        <v>6.5178203673796409</v>
      </c>
      <c r="AH55" s="15">
        <f t="shared" si="23"/>
        <v>6.3936083578356362</v>
      </c>
      <c r="AI55" s="15">
        <f t="shared" si="23"/>
        <v>6.2751250514701518</v>
      </c>
      <c r="AJ55" s="15">
        <f t="shared" si="23"/>
        <v>6.1597267875527999</v>
      </c>
      <c r="AK55" s="15">
        <f t="shared" si="20"/>
        <v>6.0473227208277844</v>
      </c>
      <c r="AL55" s="15">
        <f t="shared" si="20"/>
        <v>5.9376188479454877</v>
      </c>
      <c r="AM55" s="15">
        <f t="shared" si="20"/>
        <v>6.1899714601536946</v>
      </c>
      <c r="AN55" s="15">
        <f t="shared" si="20"/>
        <v>6.0773928616892192</v>
      </c>
      <c r="AO55" s="15">
        <f t="shared" si="20"/>
        <v>5.9653749031829086</v>
      </c>
      <c r="AP55" s="15">
        <f t="shared" si="20"/>
        <v>5.8526670596370316</v>
      </c>
      <c r="AQ55" s="15">
        <f t="shared" si="20"/>
        <v>5.7377653167537561</v>
      </c>
      <c r="AR55" s="15">
        <f t="shared" si="20"/>
        <v>6.1788346961267928</v>
      </c>
      <c r="AS55" s="15">
        <f t="shared" si="20"/>
        <v>6.0415395898327766</v>
      </c>
      <c r="AT55" s="15">
        <f>AS54</f>
        <v>5.895114673315538</v>
      </c>
      <c r="AU55" s="15">
        <f>AT54</f>
        <v>5.7367079417596996</v>
      </c>
      <c r="AV55" s="15">
        <f>AU54</f>
        <v>5.5631470832286372</v>
      </c>
      <c r="AW55" s="15">
        <f>AV54</f>
        <v>4.7091527504911594</v>
      </c>
      <c r="AX55" s="15"/>
      <c r="AY55" s="20">
        <f t="shared" si="1"/>
        <v>303.03782557661623</v>
      </c>
      <c r="AZ55" s="15"/>
      <c r="BA55" s="49">
        <f>賃金!Q76*$B$3/100</f>
        <v>4.8622971861204984</v>
      </c>
      <c r="BB55" s="15">
        <f t="shared" si="16"/>
        <v>5.1671795979274</v>
      </c>
      <c r="BC55" s="15">
        <f t="shared" si="16"/>
        <v>5.4509895983010912</v>
      </c>
      <c r="BD55" s="15">
        <f t="shared" si="16"/>
        <v>5.7110698984768336</v>
      </c>
      <c r="BE55" s="15">
        <f t="shared" si="16"/>
        <v>5.9453720429615293</v>
      </c>
      <c r="BF55" s="15">
        <f t="shared" si="16"/>
        <v>7.5105912696902246</v>
      </c>
      <c r="BG55" s="15">
        <f t="shared" si="16"/>
        <v>7.7289114321230166</v>
      </c>
      <c r="BH55" s="15">
        <f t="shared" si="15"/>
        <v>7.9122430266047035</v>
      </c>
      <c r="BI55" s="15">
        <f t="shared" si="15"/>
        <v>8.0605811360172552</v>
      </c>
      <c r="BJ55" s="15">
        <f t="shared" si="15"/>
        <v>8.1744254793662865</v>
      </c>
      <c r="BK55" s="15">
        <f t="shared" si="15"/>
        <v>8.9711515002096398</v>
      </c>
      <c r="BL55" s="15">
        <f t="shared" si="15"/>
        <v>9.0234650739217344</v>
      </c>
      <c r="BM55" s="15">
        <f t="shared" si="15"/>
        <v>9.0426924563996387</v>
      </c>
      <c r="BN55" s="15">
        <f t="shared" si="15"/>
        <v>9.0310518530478063</v>
      </c>
      <c r="BO55" s="15">
        <f t="shared" si="15"/>
        <v>8.9910505945338279</v>
      </c>
      <c r="BP55" s="15">
        <f t="shared" si="15"/>
        <v>9.1247765553938311</v>
      </c>
      <c r="BQ55" s="15">
        <f t="shared" si="15"/>
        <v>9.0345009779364371</v>
      </c>
      <c r="BR55" s="15">
        <f t="shared" si="15"/>
        <v>8.924164618236917</v>
      </c>
      <c r="BS55" s="15">
        <f t="shared" si="22"/>
        <v>8.7969829389032199</v>
      </c>
      <c r="BT55" s="15">
        <f t="shared" si="22"/>
        <v>8.6562018861071799</v>
      </c>
      <c r="BU55" s="15">
        <f t="shared" si="22"/>
        <v>8.5150923386528472</v>
      </c>
      <c r="BV55" s="15">
        <f t="shared" si="22"/>
        <v>8.3565201036904551</v>
      </c>
      <c r="BW55" s="15">
        <f t="shared" si="22"/>
        <v>8.1937340648276429</v>
      </c>
      <c r="BX55" s="15">
        <f t="shared" si="22"/>
        <v>8.029575256583275</v>
      </c>
      <c r="BY55" s="15">
        <f t="shared" si="22"/>
        <v>7.8666498207674511</v>
      </c>
      <c r="BZ55" s="15">
        <f t="shared" si="22"/>
        <v>7.6054109255385685</v>
      </c>
      <c r="CA55" s="15">
        <f t="shared" si="22"/>
        <v>7.4535990082770436</v>
      </c>
      <c r="CB55" s="15">
        <f t="shared" si="22"/>
        <v>7.3088047157221512</v>
      </c>
      <c r="CC55" s="15">
        <f t="shared" si="22"/>
        <v>7.1721487834273008</v>
      </c>
      <c r="CD55" s="15">
        <f t="shared" si="22"/>
        <v>7.0442582543504537</v>
      </c>
      <c r="CE55" s="15">
        <f t="shared" si="22"/>
        <v>7.077980780270809</v>
      </c>
      <c r="CF55" s="15">
        <f t="shared" si="22"/>
        <v>6.9648231895032007</v>
      </c>
      <c r="CG55" s="15">
        <f t="shared" si="22"/>
        <v>6.8589841249157653</v>
      </c>
      <c r="CH55" s="15">
        <f t="shared" si="22"/>
        <v>6.7585507651501562</v>
      </c>
      <c r="CI55" s="15">
        <f t="shared" si="18"/>
        <v>6.6608380237682709</v>
      </c>
      <c r="CJ55" s="15">
        <f t="shared" si="18"/>
        <v>6.967391738831866</v>
      </c>
      <c r="CK55" s="15">
        <f t="shared" si="18"/>
        <v>6.8573084220511715</v>
      </c>
      <c r="CL55" s="15">
        <f t="shared" si="18"/>
        <v>6.7360731811381029</v>
      </c>
      <c r="CM55" s="15">
        <f t="shared" si="18"/>
        <v>6.5969870543131579</v>
      </c>
      <c r="CN55" s="15">
        <f t="shared" si="18"/>
        <v>6.4322469426518873</v>
      </c>
      <c r="CO55" s="15">
        <f t="shared" si="18"/>
        <v>6.5483819357375284</v>
      </c>
      <c r="CP55" s="15">
        <f t="shared" si="18"/>
        <v>6.2918651336092113</v>
      </c>
      <c r="CQ55" s="15">
        <f t="shared" si="18"/>
        <v>5.9762442548618768</v>
      </c>
      <c r="CR55" s="15">
        <f t="shared" si="18"/>
        <v>5.5880839439095329</v>
      </c>
      <c r="CS55" s="15"/>
      <c r="CT55" s="20">
        <f t="shared" si="6"/>
        <v>321.11895469870836</v>
      </c>
      <c r="CU55" s="15"/>
      <c r="CV55" s="49">
        <f>賃金!R76*$B$3/100</f>
        <v>8.3144567670010705</v>
      </c>
      <c r="CW55" s="15">
        <f t="shared" si="19"/>
        <v>8.9975424218414517</v>
      </c>
      <c r="CX55" s="15">
        <f t="shared" si="19"/>
        <v>9.6502278594815429</v>
      </c>
      <c r="CY55" s="15">
        <f t="shared" si="19"/>
        <v>10.259336627719847</v>
      </c>
      <c r="CZ55" s="15">
        <f t="shared" si="19"/>
        <v>10.814186111039076</v>
      </c>
      <c r="DA55" s="15">
        <f t="shared" si="19"/>
        <v>13.8023740152495</v>
      </c>
      <c r="DB55" s="15">
        <f t="shared" si="19"/>
        <v>14.319320128987377</v>
      </c>
      <c r="DC55" s="15">
        <f t="shared" si="17"/>
        <v>14.747234068693512</v>
      </c>
      <c r="DD55" s="15">
        <f t="shared" si="17"/>
        <v>15.08331390537332</v>
      </c>
      <c r="DE55" s="15">
        <f t="shared" si="17"/>
        <v>15.326832808722967</v>
      </c>
      <c r="DF55" s="15">
        <f t="shared" si="17"/>
        <v>16.066838034158067</v>
      </c>
      <c r="DG55" s="15">
        <f t="shared" si="17"/>
        <v>16.132799261960905</v>
      </c>
      <c r="DH55" s="15">
        <f t="shared" si="17"/>
        <v>16.111332085457594</v>
      </c>
      <c r="DI55" s="15">
        <f t="shared" si="17"/>
        <v>16.008285561213508</v>
      </c>
      <c r="DJ55" s="15">
        <f t="shared" si="17"/>
        <v>15.830656580533338</v>
      </c>
      <c r="DK55" s="15">
        <f t="shared" si="17"/>
        <v>15.934499691897559</v>
      </c>
      <c r="DL55" s="15">
        <f t="shared" si="17"/>
        <v>15.625531908962914</v>
      </c>
      <c r="DM55" s="15">
        <f t="shared" si="17"/>
        <v>15.26675914051614</v>
      </c>
      <c r="DN55" s="15">
        <f t="shared" si="17"/>
        <v>14.86797133869017</v>
      </c>
      <c r="DO55" s="15">
        <f t="shared" si="24"/>
        <v>14.439103379894329</v>
      </c>
      <c r="DP55" s="15">
        <f t="shared" si="24"/>
        <v>13.681730026542732</v>
      </c>
      <c r="DQ55" s="15">
        <f t="shared" si="24"/>
        <v>13.232187370870513</v>
      </c>
      <c r="DR55" s="15">
        <f t="shared" si="24"/>
        <v>12.781213881895367</v>
      </c>
      <c r="DS55" s="15">
        <f t="shared" si="24"/>
        <v>12.337080661897291</v>
      </c>
      <c r="DT55" s="15">
        <f t="shared" si="24"/>
        <v>11.907194663330973</v>
      </c>
      <c r="DU55" s="15">
        <f t="shared" si="24"/>
        <v>11.345932885526729</v>
      </c>
      <c r="DV55" s="15">
        <f t="shared" si="24"/>
        <v>10.96737008432917</v>
      </c>
      <c r="DW55" s="15">
        <f t="shared" si="24"/>
        <v>10.617691829735302</v>
      </c>
      <c r="DX55" s="15">
        <f t="shared" si="24"/>
        <v>10.298811092286055</v>
      </c>
      <c r="DY55" s="15">
        <f t="shared" si="24"/>
        <v>10.010795528001115</v>
      </c>
      <c r="DZ55" s="15">
        <f t="shared" si="21"/>
        <v>10.0789709094561</v>
      </c>
      <c r="EA55" s="15">
        <f t="shared" si="21"/>
        <v>9.836645604983838</v>
      </c>
      <c r="EB55" s="15">
        <f t="shared" si="21"/>
        <v>9.6129359010327544</v>
      </c>
      <c r="EC55" s="15">
        <f t="shared" si="21"/>
        <v>9.3982309225450305</v>
      </c>
      <c r="ED55" s="15">
        <f t="shared" si="21"/>
        <v>9.1799866436082151</v>
      </c>
      <c r="EE55" s="15">
        <f t="shared" si="21"/>
        <v>9.494493161063712</v>
      </c>
      <c r="EF55" s="15">
        <f t="shared" si="21"/>
        <v>9.2017614288281759</v>
      </c>
      <c r="EG55" s="15">
        <f t="shared" si="21"/>
        <v>8.8444534000686197</v>
      </c>
      <c r="EH55" s="15">
        <f t="shared" si="21"/>
        <v>8.3946155351528748</v>
      </c>
      <c r="EI55" s="15">
        <f t="shared" si="21"/>
        <v>7.8200908724070315</v>
      </c>
      <c r="EJ55" s="15">
        <f t="shared" si="21"/>
        <v>6.7903834533808318</v>
      </c>
      <c r="EK55" s="15">
        <f t="shared" si="21"/>
        <v>5.891038990740082</v>
      </c>
      <c r="EL55" s="15"/>
      <c r="EN55" s="20">
        <f t="shared" si="8"/>
        <v>491.00775977807564</v>
      </c>
      <c r="EO55" s="29">
        <f t="shared" si="3"/>
        <v>43743.343980438389</v>
      </c>
      <c r="EQ55" s="13">
        <f t="shared" si="9"/>
        <v>-5616.3702649999996</v>
      </c>
      <c r="ER55" s="20">
        <f t="shared" si="4"/>
        <v>38126.973715438391</v>
      </c>
      <c r="ES55" s="13">
        <f t="shared" si="0"/>
        <v>93.020878384796205</v>
      </c>
    </row>
    <row r="56" spans="1:149" ht="15.75">
      <c r="A56" s="18">
        <v>2068</v>
      </c>
      <c r="C56" s="13">
        <v>65</v>
      </c>
      <c r="D56" s="49">
        <f>賃金!P77*$B$3/100</f>
        <v>3.8282502819385424</v>
      </c>
      <c r="E56" s="15">
        <f t="shared" si="14"/>
        <v>4.2271586082190558</v>
      </c>
      <c r="F56" s="15">
        <f t="shared" si="14"/>
        <v>4.5830147569746744</v>
      </c>
      <c r="G56" s="15">
        <f t="shared" si="14"/>
        <v>4.8978751777656466</v>
      </c>
      <c r="H56" s="15">
        <f t="shared" si="14"/>
        <v>5.1738097886302823</v>
      </c>
      <c r="I56" s="15">
        <f t="shared" si="14"/>
        <v>5.4128965055852607</v>
      </c>
      <c r="J56" s="15">
        <f t="shared" si="14"/>
        <v>6.8572415606370267</v>
      </c>
      <c r="K56" s="15">
        <f t="shared" si="14"/>
        <v>7.0667588251587539</v>
      </c>
      <c r="L56" s="15">
        <f t="shared" si="13"/>
        <v>7.2388955326861666</v>
      </c>
      <c r="M56" s="15">
        <f t="shared" si="13"/>
        <v>7.3761605814913036</v>
      </c>
      <c r="N56" s="15">
        <f t="shared" si="13"/>
        <v>7.4810392427261085</v>
      </c>
      <c r="O56" s="15">
        <f t="shared" si="13"/>
        <v>8.0391989811623201</v>
      </c>
      <c r="P56" s="15">
        <f t="shared" si="13"/>
        <v>8.0896662180472863</v>
      </c>
      <c r="Q56" s="15">
        <f t="shared" si="13"/>
        <v>8.113386666278787</v>
      </c>
      <c r="R56" s="15">
        <f t="shared" si="13"/>
        <v>8.1128329279594293</v>
      </c>
      <c r="S56" s="15">
        <f t="shared" si="13"/>
        <v>8.0904169410406652</v>
      </c>
      <c r="T56" s="15">
        <f t="shared" si="13"/>
        <v>8.2282400832887408</v>
      </c>
      <c r="U56" s="15">
        <f t="shared" si="13"/>
        <v>8.1677354229355519</v>
      </c>
      <c r="V56" s="15">
        <f t="shared" si="13"/>
        <v>8.0918329034342431</v>
      </c>
      <c r="W56" s="15">
        <f t="shared" si="13"/>
        <v>8.0026776164986604</v>
      </c>
      <c r="X56" s="15">
        <f t="shared" si="13"/>
        <v>7.902316315296761</v>
      </c>
      <c r="Y56" s="15">
        <f t="shared" si="13"/>
        <v>7.7426534848312114</v>
      </c>
      <c r="Z56" s="15">
        <f t="shared" si="13"/>
        <v>7.6263423978204594</v>
      </c>
      <c r="AA56" s="15">
        <f t="shared" si="13"/>
        <v>7.5043396678348326</v>
      </c>
      <c r="AB56" s="15">
        <f t="shared" si="23"/>
        <v>7.3782159048306548</v>
      </c>
      <c r="AC56" s="15">
        <f t="shared" si="23"/>
        <v>7.2494079253503196</v>
      </c>
      <c r="AD56" s="15">
        <f t="shared" si="23"/>
        <v>7.0251188260600985</v>
      </c>
      <c r="AE56" s="15">
        <f t="shared" si="23"/>
        <v>6.8964055570862106</v>
      </c>
      <c r="AF56" s="15">
        <f t="shared" si="23"/>
        <v>6.7684336584536968</v>
      </c>
      <c r="AG56" s="15">
        <f t="shared" si="23"/>
        <v>6.6420216375684058</v>
      </c>
      <c r="AH56" s="15">
        <f t="shared" si="23"/>
        <v>6.5178203673796409</v>
      </c>
      <c r="AI56" s="15">
        <f t="shared" si="23"/>
        <v>6.3936083578356362</v>
      </c>
      <c r="AJ56" s="15">
        <f t="shared" si="23"/>
        <v>6.2751250514701518</v>
      </c>
      <c r="AK56" s="15">
        <f t="shared" si="20"/>
        <v>6.1597267875527999</v>
      </c>
      <c r="AL56" s="15">
        <f t="shared" si="20"/>
        <v>6.0473227208277844</v>
      </c>
      <c r="AM56" s="15">
        <f t="shared" si="20"/>
        <v>5.9376188479454877</v>
      </c>
      <c r="AN56" s="15">
        <f t="shared" si="20"/>
        <v>6.1899714601536946</v>
      </c>
      <c r="AO56" s="15">
        <f t="shared" si="20"/>
        <v>6.0773928616892192</v>
      </c>
      <c r="AP56" s="15">
        <f t="shared" si="20"/>
        <v>5.9653749031829086</v>
      </c>
      <c r="AQ56" s="15">
        <f t="shared" si="20"/>
        <v>5.8526670596370316</v>
      </c>
      <c r="AR56" s="15">
        <f t="shared" si="20"/>
        <v>5.7377653167537561</v>
      </c>
      <c r="AS56" s="15">
        <f t="shared" si="20"/>
        <v>6.1788346961267928</v>
      </c>
      <c r="AT56" s="15">
        <f>AS55</f>
        <v>6.0415395898327766</v>
      </c>
      <c r="AU56" s="15">
        <f>AT55</f>
        <v>5.895114673315538</v>
      </c>
      <c r="AV56" s="15">
        <f>AU55</f>
        <v>5.7367079417596996</v>
      </c>
      <c r="AW56" s="15">
        <f>AV55</f>
        <v>5.5631470832286372</v>
      </c>
      <c r="AX56" s="15">
        <f>AW55</f>
        <v>4.7091527504911594</v>
      </c>
      <c r="AY56" s="20">
        <f t="shared" si="1"/>
        <v>307.26498418483533</v>
      </c>
      <c r="AZ56" s="15"/>
      <c r="BA56" s="49">
        <f>賃金!Q77*$B$3/100</f>
        <v>4.5396475754717187</v>
      </c>
      <c r="BB56" s="15">
        <f t="shared" si="16"/>
        <v>4.8622971861204984</v>
      </c>
      <c r="BC56" s="15">
        <f t="shared" si="16"/>
        <v>5.1671795979274</v>
      </c>
      <c r="BD56" s="15">
        <f t="shared" si="16"/>
        <v>5.4509895983010912</v>
      </c>
      <c r="BE56" s="15">
        <f t="shared" si="16"/>
        <v>5.7110698984768336</v>
      </c>
      <c r="BF56" s="15">
        <f t="shared" si="16"/>
        <v>5.9453720429615293</v>
      </c>
      <c r="BG56" s="15">
        <f t="shared" si="16"/>
        <v>7.5105912696902246</v>
      </c>
      <c r="BH56" s="15">
        <f t="shared" si="15"/>
        <v>7.7289114321230166</v>
      </c>
      <c r="BI56" s="15">
        <f t="shared" si="15"/>
        <v>7.9122430266047035</v>
      </c>
      <c r="BJ56" s="15">
        <f t="shared" si="15"/>
        <v>8.0605811360172552</v>
      </c>
      <c r="BK56" s="15">
        <f t="shared" si="15"/>
        <v>8.1744254793662865</v>
      </c>
      <c r="BL56" s="15">
        <f t="shared" si="15"/>
        <v>8.9711515002096398</v>
      </c>
      <c r="BM56" s="15">
        <f t="shared" si="15"/>
        <v>9.0234650739217344</v>
      </c>
      <c r="BN56" s="15">
        <f t="shared" si="15"/>
        <v>9.0426924563996387</v>
      </c>
      <c r="BO56" s="15">
        <f t="shared" si="15"/>
        <v>9.0310518530478063</v>
      </c>
      <c r="BP56" s="15">
        <f t="shared" si="15"/>
        <v>8.9910505945338279</v>
      </c>
      <c r="BQ56" s="15">
        <f t="shared" si="15"/>
        <v>9.1247765553938311</v>
      </c>
      <c r="BR56" s="15">
        <f t="shared" si="15"/>
        <v>9.0345009779364371</v>
      </c>
      <c r="BS56" s="15">
        <f t="shared" si="22"/>
        <v>8.924164618236917</v>
      </c>
      <c r="BT56" s="15">
        <f t="shared" si="22"/>
        <v>8.7969829389032199</v>
      </c>
      <c r="BU56" s="15">
        <f t="shared" si="22"/>
        <v>8.6562018861071799</v>
      </c>
      <c r="BV56" s="15">
        <f t="shared" si="22"/>
        <v>8.5150923386528472</v>
      </c>
      <c r="BW56" s="15">
        <f t="shared" si="22"/>
        <v>8.3565201036904551</v>
      </c>
      <c r="BX56" s="15">
        <f t="shared" si="22"/>
        <v>8.1937340648276429</v>
      </c>
      <c r="BY56" s="15">
        <f t="shared" si="22"/>
        <v>8.029575256583275</v>
      </c>
      <c r="BZ56" s="15">
        <f t="shared" si="22"/>
        <v>7.8666498207674511</v>
      </c>
      <c r="CA56" s="15">
        <f t="shared" si="22"/>
        <v>7.6054109255385685</v>
      </c>
      <c r="CB56" s="15">
        <f t="shared" si="22"/>
        <v>7.4535990082770436</v>
      </c>
      <c r="CC56" s="15">
        <f t="shared" si="22"/>
        <v>7.3088047157221512</v>
      </c>
      <c r="CD56" s="15">
        <f t="shared" si="22"/>
        <v>7.1721487834273008</v>
      </c>
      <c r="CE56" s="15">
        <f t="shared" si="22"/>
        <v>7.0442582543504537</v>
      </c>
      <c r="CF56" s="15">
        <f t="shared" si="22"/>
        <v>7.077980780270809</v>
      </c>
      <c r="CG56" s="15">
        <f t="shared" si="22"/>
        <v>6.9648231895032007</v>
      </c>
      <c r="CH56" s="15">
        <f t="shared" si="22"/>
        <v>6.8589841249157653</v>
      </c>
      <c r="CI56" s="15">
        <f t="shared" si="18"/>
        <v>6.7585507651501562</v>
      </c>
      <c r="CJ56" s="15">
        <f t="shared" si="18"/>
        <v>6.6608380237682709</v>
      </c>
      <c r="CK56" s="15">
        <f t="shared" si="18"/>
        <v>6.967391738831866</v>
      </c>
      <c r="CL56" s="15">
        <f t="shared" si="18"/>
        <v>6.8573084220511715</v>
      </c>
      <c r="CM56" s="15">
        <f t="shared" si="18"/>
        <v>6.7360731811381029</v>
      </c>
      <c r="CN56" s="15">
        <f t="shared" si="18"/>
        <v>6.5969870543131579</v>
      </c>
      <c r="CO56" s="15">
        <f t="shared" si="18"/>
        <v>6.4322469426518873</v>
      </c>
      <c r="CP56" s="15">
        <f t="shared" si="18"/>
        <v>6.5483819357375284</v>
      </c>
      <c r="CQ56" s="15">
        <f t="shared" si="18"/>
        <v>6.2918651336092113</v>
      </c>
      <c r="CR56" s="15">
        <f t="shared" si="18"/>
        <v>5.9762442548618768</v>
      </c>
      <c r="CS56" s="15">
        <f t="shared" si="18"/>
        <v>5.5880839439095329</v>
      </c>
      <c r="CT56" s="20">
        <f t="shared" si="6"/>
        <v>325.98125188482891</v>
      </c>
      <c r="CU56" s="15"/>
      <c r="CV56" s="49">
        <f>賃金!R77*$B$3/100</f>
        <v>7.6167999813486809</v>
      </c>
      <c r="CW56" s="15">
        <f t="shared" si="19"/>
        <v>8.3144567670010705</v>
      </c>
      <c r="CX56" s="15">
        <f t="shared" si="19"/>
        <v>8.9975424218414517</v>
      </c>
      <c r="CY56" s="15">
        <f t="shared" si="19"/>
        <v>9.6502278594815429</v>
      </c>
      <c r="CZ56" s="15">
        <f t="shared" si="19"/>
        <v>10.259336627719847</v>
      </c>
      <c r="DA56" s="15">
        <f t="shared" si="19"/>
        <v>10.814186111039076</v>
      </c>
      <c r="DB56" s="15">
        <f t="shared" si="19"/>
        <v>13.8023740152495</v>
      </c>
      <c r="DC56" s="15">
        <f t="shared" si="17"/>
        <v>14.319320128987377</v>
      </c>
      <c r="DD56" s="15">
        <f t="shared" si="17"/>
        <v>14.747234068693512</v>
      </c>
      <c r="DE56" s="15">
        <f t="shared" si="17"/>
        <v>15.08331390537332</v>
      </c>
      <c r="DF56" s="15">
        <f t="shared" si="17"/>
        <v>15.326832808722967</v>
      </c>
      <c r="DG56" s="15">
        <f t="shared" si="17"/>
        <v>16.066838034158067</v>
      </c>
      <c r="DH56" s="15">
        <f t="shared" si="17"/>
        <v>16.132799261960905</v>
      </c>
      <c r="DI56" s="15">
        <f t="shared" si="17"/>
        <v>16.111332085457594</v>
      </c>
      <c r="DJ56" s="15">
        <f t="shared" si="17"/>
        <v>16.008285561213508</v>
      </c>
      <c r="DK56" s="15">
        <f t="shared" si="17"/>
        <v>15.830656580533338</v>
      </c>
      <c r="DL56" s="15">
        <f t="shared" si="17"/>
        <v>15.934499691897559</v>
      </c>
      <c r="DM56" s="15">
        <f t="shared" si="17"/>
        <v>15.625531908962914</v>
      </c>
      <c r="DN56" s="15">
        <f t="shared" si="17"/>
        <v>15.26675914051614</v>
      </c>
      <c r="DO56" s="15">
        <f t="shared" si="24"/>
        <v>14.86797133869017</v>
      </c>
      <c r="DP56" s="15">
        <f t="shared" si="24"/>
        <v>14.439103379894329</v>
      </c>
      <c r="DQ56" s="15">
        <f t="shared" si="24"/>
        <v>13.681730026542732</v>
      </c>
      <c r="DR56" s="15">
        <f t="shared" si="24"/>
        <v>13.232187370870513</v>
      </c>
      <c r="DS56" s="15">
        <f t="shared" si="24"/>
        <v>12.781213881895367</v>
      </c>
      <c r="DT56" s="15">
        <f t="shared" si="24"/>
        <v>12.337080661897291</v>
      </c>
      <c r="DU56" s="15">
        <f t="shared" si="24"/>
        <v>11.907194663330973</v>
      </c>
      <c r="DV56" s="15">
        <f t="shared" si="24"/>
        <v>11.345932885526729</v>
      </c>
      <c r="DW56" s="15">
        <f t="shared" si="24"/>
        <v>10.96737008432917</v>
      </c>
      <c r="DX56" s="15">
        <f t="shared" si="24"/>
        <v>10.617691829735302</v>
      </c>
      <c r="DY56" s="15">
        <f t="shared" si="24"/>
        <v>10.298811092286055</v>
      </c>
      <c r="DZ56" s="15">
        <f t="shared" si="21"/>
        <v>10.010795528001115</v>
      </c>
      <c r="EA56" s="15">
        <f t="shared" si="21"/>
        <v>10.0789709094561</v>
      </c>
      <c r="EB56" s="15">
        <f t="shared" si="21"/>
        <v>9.836645604983838</v>
      </c>
      <c r="EC56" s="15">
        <f t="shared" si="21"/>
        <v>9.6129359010327544</v>
      </c>
      <c r="ED56" s="15">
        <f t="shared" si="21"/>
        <v>9.3982309225450305</v>
      </c>
      <c r="EE56" s="15">
        <f t="shared" si="21"/>
        <v>9.1799866436082151</v>
      </c>
      <c r="EF56" s="15">
        <f t="shared" si="21"/>
        <v>9.494493161063712</v>
      </c>
      <c r="EG56" s="15">
        <f t="shared" si="21"/>
        <v>9.2017614288281759</v>
      </c>
      <c r="EH56" s="15">
        <f t="shared" si="21"/>
        <v>8.8444534000686197</v>
      </c>
      <c r="EI56" s="15">
        <f t="shared" si="21"/>
        <v>8.3946155351528748</v>
      </c>
      <c r="EJ56" s="15">
        <f t="shared" si="21"/>
        <v>7.8200908724070315</v>
      </c>
      <c r="EK56" s="15">
        <f t="shared" si="21"/>
        <v>6.7903834533808318</v>
      </c>
      <c r="EL56" s="15">
        <f t="shared" si="21"/>
        <v>5.891038990740082</v>
      </c>
      <c r="EN56" s="20">
        <f t="shared" si="8"/>
        <v>499.32221654507674</v>
      </c>
      <c r="EO56" s="29">
        <f t="shared" si="3"/>
        <v>44443.684059730469</v>
      </c>
      <c r="EQ56" s="13">
        <f t="shared" si="9"/>
        <v>-5616.3702649999996</v>
      </c>
      <c r="ER56" s="20">
        <f t="shared" si="4"/>
        <v>38827.313794730471</v>
      </c>
      <c r="ES56" s="13">
        <f t="shared" si="0"/>
        <v>83.116771648521265</v>
      </c>
    </row>
    <row r="57" spans="1:149">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ER57" s="15">
        <f>SUM(ER9:ER56)</f>
        <v>673765.45566941984</v>
      </c>
      <c r="ES57" s="15">
        <f>SUM(ES9:ES56)</f>
        <v>4.9258438593824394E-5</v>
      </c>
    </row>
    <row r="58" spans="1:149">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row>
    <row r="59" spans="1:149">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row>
    <row r="60" spans="1:149">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row>
    <row r="61" spans="1:149">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row>
    <row r="62" spans="1:149">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AA527-2FCE-42C8-A0A4-860F506180B1}">
  <sheetPr>
    <tabColor rgb="FF0070C0"/>
  </sheetPr>
  <dimension ref="A1:EW62"/>
  <sheetViews>
    <sheetView workbookViewId="0">
      <selection activeCell="EU20" sqref="EU20"/>
    </sheetView>
  </sheetViews>
  <sheetFormatPr defaultColWidth="3.75" defaultRowHeight="18.75"/>
  <cols>
    <col min="1" max="1" width="19.5" style="13" customWidth="1"/>
    <col min="2" max="2" width="6.75" style="13" customWidth="1"/>
    <col min="3" max="3" width="3.75" style="13"/>
    <col min="4" max="4" width="4.5" style="13" bestFit="1" customWidth="1"/>
    <col min="5" max="5" width="3.75" style="13" customWidth="1"/>
    <col min="6" max="47" width="3.75" style="13" hidden="1" customWidth="1"/>
    <col min="48" max="48" width="3.75" style="13" customWidth="1"/>
    <col min="49" max="49" width="3.75" style="13"/>
    <col min="50" max="50" width="6" style="13" customWidth="1"/>
    <col min="51" max="51" width="8" style="13" customWidth="1"/>
    <col min="52" max="52" width="2.375" style="13" customWidth="1"/>
    <col min="53" max="53" width="4.5" style="13" bestFit="1" customWidth="1"/>
    <col min="54" max="54" width="3.75" style="13"/>
    <col min="55" max="94" width="0" style="13" hidden="1" customWidth="1"/>
    <col min="95" max="97" width="3.75" style="13"/>
    <col min="98" max="98" width="6.625" style="13" customWidth="1"/>
    <col min="99" max="99" width="2" style="13" customWidth="1"/>
    <col min="100" max="100" width="5.625" style="13" customWidth="1"/>
    <col min="101" max="101" width="3.75" style="13"/>
    <col min="102" max="136" width="0" style="13" hidden="1" customWidth="1"/>
    <col min="137" max="137" width="0" hidden="1" customWidth="1"/>
    <col min="138" max="139" width="0" style="13" hidden="1" customWidth="1"/>
    <col min="140" max="142" width="3.75" style="13"/>
    <col min="143" max="143" width="1.875" style="13" customWidth="1"/>
    <col min="144" max="144" width="6.5" style="13" customWidth="1"/>
    <col min="145" max="145" width="7.75" style="28" customWidth="1"/>
    <col min="146" max="146" width="3.75" style="13"/>
    <col min="147" max="147" width="10.875" style="13" customWidth="1"/>
    <col min="148" max="148" width="9.875" style="13" customWidth="1"/>
    <col min="149" max="149" width="10.25" style="13" customWidth="1"/>
    <col min="150" max="150" width="10.125" style="13" customWidth="1"/>
    <col min="151" max="151" width="9.25" style="13" customWidth="1"/>
    <col min="152" max="152" width="10.5" style="13" customWidth="1"/>
    <col min="153" max="153" width="3.75" style="13"/>
    <col min="154" max="154" width="11.375" style="13" customWidth="1"/>
    <col min="155" max="16384" width="3.75" style="13"/>
  </cols>
  <sheetData>
    <row r="1" spans="1:153">
      <c r="A1" s="18" t="s">
        <v>280</v>
      </c>
      <c r="B1" s="18" t="s">
        <v>217</v>
      </c>
      <c r="EO1" s="104" t="s">
        <v>271</v>
      </c>
      <c r="EQ1" s="18" t="s">
        <v>313</v>
      </c>
      <c r="ER1" s="13" t="s">
        <v>600</v>
      </c>
    </row>
    <row r="2" spans="1:153">
      <c r="A2" s="18" t="s">
        <v>623</v>
      </c>
      <c r="B2" s="21">
        <f>C2</f>
        <v>9.3000000000000007</v>
      </c>
      <c r="C2" s="13">
        <v>9.3000000000000007</v>
      </c>
      <c r="EO2" s="93" t="s">
        <v>4</v>
      </c>
      <c r="EQ2" s="13">
        <f>-苅谷・文科省・中室データ!H7</f>
        <v>-85.285464000000005</v>
      </c>
      <c r="ER2" s="154">
        <f>EQ2/CT7*100000000</f>
        <v>-156869.91005573235</v>
      </c>
    </row>
    <row r="3" spans="1:153">
      <c r="A3" s="18" t="s">
        <v>624</v>
      </c>
      <c r="B3" s="18">
        <f>B2*3/12</f>
        <v>2.3250000000000002</v>
      </c>
      <c r="EO3" s="93" t="s">
        <v>5</v>
      </c>
      <c r="EQ3" s="13">
        <f>-苅谷・文科省・中室データ!H8</f>
        <v>-905.74549400000001</v>
      </c>
      <c r="ER3" s="28"/>
    </row>
    <row r="4" spans="1:153" ht="31.5">
      <c r="A4" s="22" t="s">
        <v>608</v>
      </c>
      <c r="B4" s="18" t="s">
        <v>589</v>
      </c>
      <c r="EO4" s="93" t="s">
        <v>6</v>
      </c>
      <c r="EQ4" s="13">
        <f>-苅谷・文科省・中室データ!H9</f>
        <v>-132.24309500000001</v>
      </c>
      <c r="ER4" s="28"/>
    </row>
    <row r="5" spans="1:153">
      <c r="A5" s="18"/>
      <c r="EQ5" s="13">
        <f>EQ3+EQ4</f>
        <v>-1037.988589</v>
      </c>
      <c r="ER5" s="154">
        <f>EQ5/EN7*100000000</f>
        <v>-172693.58181739532</v>
      </c>
      <c r="ET5" s="104" t="s">
        <v>279</v>
      </c>
      <c r="EU5" s="28"/>
      <c r="EV5" s="28"/>
      <c r="EW5" s="28"/>
    </row>
    <row r="6" spans="1:153" ht="18">
      <c r="A6" s="18"/>
      <c r="B6" s="18"/>
      <c r="D6" s="18" t="s">
        <v>275</v>
      </c>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54" t="s">
        <v>276</v>
      </c>
      <c r="AZ6" s="18"/>
      <c r="BA6" s="18" t="s">
        <v>277</v>
      </c>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54" t="s">
        <v>276</v>
      </c>
      <c r="CU6" s="18"/>
      <c r="CV6" s="18" t="s">
        <v>278</v>
      </c>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9"/>
      <c r="EH6" s="18"/>
      <c r="EI6" s="18"/>
      <c r="EJ6" s="18"/>
      <c r="EK6" s="18"/>
      <c r="EL6" s="18"/>
      <c r="EM6" s="18"/>
      <c r="EN6" s="155" t="s">
        <v>276</v>
      </c>
      <c r="EO6" s="104"/>
      <c r="EP6" s="18"/>
      <c r="EQ6" s="18" t="s">
        <v>283</v>
      </c>
      <c r="ER6" s="18" t="s">
        <v>291</v>
      </c>
      <c r="ES6" s="18" t="s">
        <v>292</v>
      </c>
      <c r="ET6" s="104" t="s">
        <v>268</v>
      </c>
      <c r="EU6" s="104" t="s">
        <v>270</v>
      </c>
      <c r="EV6" s="104" t="s">
        <v>281</v>
      </c>
      <c r="EW6" s="28"/>
    </row>
    <row r="7" spans="1:153">
      <c r="D7" s="18" t="s">
        <v>274</v>
      </c>
      <c r="E7" s="14"/>
      <c r="F7" s="14"/>
      <c r="G7" s="14"/>
      <c r="H7" s="14"/>
      <c r="I7" s="14"/>
      <c r="J7" s="14"/>
      <c r="K7" s="14"/>
      <c r="L7" s="14"/>
      <c r="M7" s="14"/>
      <c r="N7" s="14"/>
      <c r="O7" s="14"/>
      <c r="P7" s="14"/>
      <c r="Q7" s="14"/>
      <c r="R7" s="14"/>
      <c r="S7" s="14"/>
      <c r="T7" s="14"/>
      <c r="U7" s="14"/>
      <c r="V7" s="14"/>
      <c r="W7" s="14"/>
      <c r="X7" s="14"/>
      <c r="Y7" s="14"/>
      <c r="AY7" s="178">
        <f>苅谷・文科省・中室データ!F6</f>
        <v>411998.15</v>
      </c>
      <c r="AZ7" s="14"/>
      <c r="BA7" s="18" t="s">
        <v>274</v>
      </c>
      <c r="CT7" s="178">
        <f>苅谷・文科省・中室データ!F7</f>
        <v>54367</v>
      </c>
      <c r="CV7" s="18" t="s">
        <v>274</v>
      </c>
      <c r="EN7" s="156">
        <f>苅谷・文科省・中室データ!F10</f>
        <v>601058</v>
      </c>
      <c r="EO7" s="28" t="s">
        <v>269</v>
      </c>
      <c r="EQ7" s="13" t="s">
        <v>269</v>
      </c>
      <c r="ER7" s="13" t="s">
        <v>269</v>
      </c>
      <c r="ES7" s="13" t="s">
        <v>273</v>
      </c>
      <c r="ET7" s="28">
        <f>SUM(ES9:ES56)</f>
        <v>2.566935749825916E-5</v>
      </c>
      <c r="EU7" s="28">
        <v>0.86663988561877081</v>
      </c>
      <c r="EV7" s="157">
        <f>1/EU7-1</f>
        <v>0.15388181018925939</v>
      </c>
      <c r="EW7" s="28"/>
    </row>
    <row r="8" spans="1:153" ht="15.75">
      <c r="C8" s="13" t="s">
        <v>220</v>
      </c>
      <c r="D8" s="13" t="s">
        <v>220</v>
      </c>
      <c r="E8" s="13" t="s">
        <v>221</v>
      </c>
      <c r="F8" s="13" t="s">
        <v>222</v>
      </c>
      <c r="G8" s="13" t="s">
        <v>223</v>
      </c>
      <c r="H8" s="13" t="s">
        <v>224</v>
      </c>
      <c r="I8" s="13" t="s">
        <v>225</v>
      </c>
      <c r="J8" s="13" t="s">
        <v>226</v>
      </c>
      <c r="K8" s="13" t="s">
        <v>227</v>
      </c>
      <c r="L8" s="13" t="s">
        <v>228</v>
      </c>
      <c r="M8" s="13" t="s">
        <v>229</v>
      </c>
      <c r="N8" s="13" t="s">
        <v>230</v>
      </c>
      <c r="O8" s="13" t="s">
        <v>231</v>
      </c>
      <c r="P8" s="13" t="s">
        <v>232</v>
      </c>
      <c r="Q8" s="13" t="s">
        <v>233</v>
      </c>
      <c r="R8" s="13" t="s">
        <v>234</v>
      </c>
      <c r="S8" s="13" t="s">
        <v>235</v>
      </c>
      <c r="T8" s="13" t="s">
        <v>236</v>
      </c>
      <c r="U8" s="13" t="s">
        <v>237</v>
      </c>
      <c r="V8" s="13" t="s">
        <v>238</v>
      </c>
      <c r="W8" s="13" t="s">
        <v>239</v>
      </c>
      <c r="X8" s="13" t="s">
        <v>240</v>
      </c>
      <c r="Y8" s="13" t="s">
        <v>241</v>
      </c>
      <c r="Z8" s="13" t="s">
        <v>242</v>
      </c>
      <c r="AA8" s="13" t="s">
        <v>243</v>
      </c>
      <c r="AB8" s="13" t="s">
        <v>244</v>
      </c>
      <c r="AC8" s="13" t="s">
        <v>245</v>
      </c>
      <c r="AD8" s="13" t="s">
        <v>246</v>
      </c>
      <c r="AE8" s="13" t="s">
        <v>247</v>
      </c>
      <c r="AF8" s="13" t="s">
        <v>248</v>
      </c>
      <c r="AG8" s="13" t="s">
        <v>249</v>
      </c>
      <c r="AH8" s="13" t="s">
        <v>250</v>
      </c>
      <c r="AI8" s="13" t="s">
        <v>251</v>
      </c>
      <c r="AJ8" s="13" t="s">
        <v>252</v>
      </c>
      <c r="AK8" s="13" t="s">
        <v>253</v>
      </c>
      <c r="AL8" s="13" t="s">
        <v>254</v>
      </c>
      <c r="AM8" s="13" t="s">
        <v>255</v>
      </c>
      <c r="AN8" s="13" t="s">
        <v>256</v>
      </c>
      <c r="AO8" s="13" t="s">
        <v>257</v>
      </c>
      <c r="AP8" s="13" t="s">
        <v>258</v>
      </c>
      <c r="AQ8" s="13" t="s">
        <v>259</v>
      </c>
      <c r="AR8" s="13" t="s">
        <v>260</v>
      </c>
      <c r="AS8" s="13" t="s">
        <v>261</v>
      </c>
      <c r="AT8" s="13" t="s">
        <v>262</v>
      </c>
      <c r="AU8" s="13" t="s">
        <v>263</v>
      </c>
      <c r="AV8" s="13" t="s">
        <v>264</v>
      </c>
      <c r="AW8" s="13" t="s">
        <v>265</v>
      </c>
      <c r="AX8" s="13" t="s">
        <v>266</v>
      </c>
      <c r="AY8" s="18" t="s">
        <v>218</v>
      </c>
      <c r="BA8" s="13" t="s">
        <v>222</v>
      </c>
      <c r="BB8" s="13" t="s">
        <v>223</v>
      </c>
      <c r="BC8" s="13" t="s">
        <v>224</v>
      </c>
      <c r="BD8" s="13" t="s">
        <v>225</v>
      </c>
      <c r="BE8" s="13" t="s">
        <v>226</v>
      </c>
      <c r="BF8" s="13" t="s">
        <v>227</v>
      </c>
      <c r="BG8" s="13" t="s">
        <v>228</v>
      </c>
      <c r="BH8" s="13" t="s">
        <v>229</v>
      </c>
      <c r="BI8" s="13" t="s">
        <v>230</v>
      </c>
      <c r="BJ8" s="13" t="s">
        <v>231</v>
      </c>
      <c r="BK8" s="13" t="s">
        <v>232</v>
      </c>
      <c r="BL8" s="13" t="s">
        <v>233</v>
      </c>
      <c r="BM8" s="13" t="s">
        <v>234</v>
      </c>
      <c r="BN8" s="13" t="s">
        <v>235</v>
      </c>
      <c r="BO8" s="13" t="s">
        <v>236</v>
      </c>
      <c r="BP8" s="13" t="s">
        <v>237</v>
      </c>
      <c r="BQ8" s="13" t="s">
        <v>238</v>
      </c>
      <c r="BR8" s="13" t="s">
        <v>239</v>
      </c>
      <c r="BS8" s="13" t="s">
        <v>240</v>
      </c>
      <c r="BT8" s="13" t="s">
        <v>241</v>
      </c>
      <c r="BU8" s="13" t="s">
        <v>242</v>
      </c>
      <c r="BV8" s="13" t="s">
        <v>243</v>
      </c>
      <c r="BW8" s="13" t="s">
        <v>244</v>
      </c>
      <c r="BX8" s="13" t="s">
        <v>245</v>
      </c>
      <c r="BY8" s="13" t="s">
        <v>246</v>
      </c>
      <c r="BZ8" s="13" t="s">
        <v>247</v>
      </c>
      <c r="CA8" s="13" t="s">
        <v>248</v>
      </c>
      <c r="CB8" s="13" t="s">
        <v>249</v>
      </c>
      <c r="CC8" s="13" t="s">
        <v>250</v>
      </c>
      <c r="CD8" s="13" t="s">
        <v>251</v>
      </c>
      <c r="CE8" s="13" t="s">
        <v>252</v>
      </c>
      <c r="CF8" s="13" t="s">
        <v>253</v>
      </c>
      <c r="CG8" s="13" t="s">
        <v>254</v>
      </c>
      <c r="CH8" s="13" t="s">
        <v>255</v>
      </c>
      <c r="CI8" s="13" t="s">
        <v>256</v>
      </c>
      <c r="CJ8" s="13" t="s">
        <v>257</v>
      </c>
      <c r="CK8" s="13" t="s">
        <v>258</v>
      </c>
      <c r="CL8" s="13" t="s">
        <v>259</v>
      </c>
      <c r="CM8" s="13" t="s">
        <v>260</v>
      </c>
      <c r="CN8" s="13" t="s">
        <v>261</v>
      </c>
      <c r="CO8" s="13" t="s">
        <v>262</v>
      </c>
      <c r="CP8" s="13" t="s">
        <v>263</v>
      </c>
      <c r="CQ8" s="13" t="s">
        <v>264</v>
      </c>
      <c r="CR8" s="13" t="s">
        <v>265</v>
      </c>
      <c r="CS8" s="13" t="s">
        <v>266</v>
      </c>
      <c r="CT8" s="18" t="s">
        <v>218</v>
      </c>
      <c r="CV8" s="13" t="s">
        <v>224</v>
      </c>
      <c r="CW8" s="13" t="s">
        <v>225</v>
      </c>
      <c r="CX8" s="13" t="s">
        <v>226</v>
      </c>
      <c r="CY8" s="13" t="s">
        <v>227</v>
      </c>
      <c r="CZ8" s="13" t="s">
        <v>228</v>
      </c>
      <c r="DA8" s="13" t="s">
        <v>229</v>
      </c>
      <c r="DB8" s="13" t="s">
        <v>230</v>
      </c>
      <c r="DC8" s="13" t="s">
        <v>231</v>
      </c>
      <c r="DD8" s="13" t="s">
        <v>232</v>
      </c>
      <c r="DE8" s="13" t="s">
        <v>233</v>
      </c>
      <c r="DF8" s="13" t="s">
        <v>234</v>
      </c>
      <c r="DG8" s="13" t="s">
        <v>235</v>
      </c>
      <c r="DH8" s="13" t="s">
        <v>236</v>
      </c>
      <c r="DI8" s="13" t="s">
        <v>237</v>
      </c>
      <c r="DJ8" s="13" t="s">
        <v>238</v>
      </c>
      <c r="DK8" s="13" t="s">
        <v>239</v>
      </c>
      <c r="DL8" s="13" t="s">
        <v>240</v>
      </c>
      <c r="DM8" s="13" t="s">
        <v>241</v>
      </c>
      <c r="DN8" s="13" t="s">
        <v>242</v>
      </c>
      <c r="DO8" s="13" t="s">
        <v>243</v>
      </c>
      <c r="DP8" s="13" t="s">
        <v>244</v>
      </c>
      <c r="DQ8" s="13" t="s">
        <v>245</v>
      </c>
      <c r="DR8" s="13" t="s">
        <v>246</v>
      </c>
      <c r="DS8" s="13" t="s">
        <v>247</v>
      </c>
      <c r="DT8" s="13" t="s">
        <v>248</v>
      </c>
      <c r="DU8" s="13" t="s">
        <v>249</v>
      </c>
      <c r="DV8" s="13" t="s">
        <v>250</v>
      </c>
      <c r="DW8" s="13" t="s">
        <v>251</v>
      </c>
      <c r="DX8" s="13" t="s">
        <v>252</v>
      </c>
      <c r="DY8" s="13" t="s">
        <v>253</v>
      </c>
      <c r="DZ8" s="13" t="s">
        <v>254</v>
      </c>
      <c r="EA8" s="13" t="s">
        <v>255</v>
      </c>
      <c r="EB8" s="13" t="s">
        <v>256</v>
      </c>
      <c r="EC8" s="13" t="s">
        <v>257</v>
      </c>
      <c r="ED8" s="13" t="s">
        <v>258</v>
      </c>
      <c r="EE8" s="13" t="s">
        <v>259</v>
      </c>
      <c r="EF8" s="13" t="s">
        <v>260</v>
      </c>
      <c r="EG8" s="13" t="s">
        <v>261</v>
      </c>
      <c r="EH8" s="13" t="s">
        <v>262</v>
      </c>
      <c r="EI8" s="13" t="s">
        <v>263</v>
      </c>
      <c r="EJ8" s="13" t="s">
        <v>264</v>
      </c>
      <c r="EK8" s="13" t="s">
        <v>265</v>
      </c>
      <c r="EL8" s="13" t="s">
        <v>266</v>
      </c>
      <c r="EN8" s="18" t="s">
        <v>218</v>
      </c>
      <c r="EO8" s="104" t="s">
        <v>267</v>
      </c>
      <c r="ET8" s="28"/>
      <c r="EU8" s="28"/>
      <c r="EV8" s="28"/>
      <c r="EW8" s="28"/>
    </row>
    <row r="9" spans="1:153">
      <c r="A9" s="18">
        <v>2021</v>
      </c>
      <c r="C9" s="18" t="s">
        <v>219</v>
      </c>
      <c r="AY9" s="18"/>
      <c r="CT9" s="18"/>
      <c r="EN9" s="18"/>
      <c r="ER9" s="18">
        <v>0</v>
      </c>
      <c r="ES9" s="13">
        <f t="shared" ref="ES9:ES56" si="0">ER9*EU$7^(A9-2021)</f>
        <v>0</v>
      </c>
    </row>
    <row r="10" spans="1:153">
      <c r="A10" s="18">
        <v>2022</v>
      </c>
      <c r="C10" s="13">
        <v>19</v>
      </c>
      <c r="D10" s="49">
        <f>賃金!P31*$B$3/100</f>
        <v>4.7091527504911594</v>
      </c>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20">
        <f t="shared" ref="AY10:AY56" si="1">SUM(E10:AX10)</f>
        <v>0</v>
      </c>
      <c r="AZ10" s="15"/>
      <c r="BA10" s="49"/>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20"/>
      <c r="CU10" s="15"/>
      <c r="CV10" s="49"/>
      <c r="CW10" s="15"/>
      <c r="CX10" s="15"/>
      <c r="CY10" s="15"/>
      <c r="CZ10" s="15"/>
      <c r="DA10" s="15"/>
      <c r="DB10" s="15"/>
      <c r="DC10" s="15"/>
      <c r="DD10" s="15"/>
      <c r="DE10" s="15"/>
      <c r="DF10" s="15"/>
      <c r="DG10" s="15"/>
      <c r="DH10" s="15"/>
      <c r="DI10" s="15"/>
      <c r="DJ10" s="15"/>
      <c r="DK10" s="15"/>
      <c r="DL10" s="15"/>
      <c r="EN10" s="18"/>
      <c r="EO10" s="29">
        <f>(AY10*AY$7+CT10*CT$7+EN10*EN$7)/10000</f>
        <v>0</v>
      </c>
      <c r="ER10" s="20">
        <f>EO10+EQ10</f>
        <v>0</v>
      </c>
      <c r="ES10" s="13">
        <f t="shared" si="0"/>
        <v>0</v>
      </c>
    </row>
    <row r="11" spans="1:153">
      <c r="A11" s="18">
        <v>2023</v>
      </c>
      <c r="C11" s="13">
        <v>20</v>
      </c>
      <c r="D11" s="49">
        <f>賃金!P32*$B$3/100</f>
        <v>5.5631470832286372</v>
      </c>
      <c r="E11" s="15">
        <f t="shared" ref="E11:E56" si="2">D10</f>
        <v>4.7091527504911594</v>
      </c>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20">
        <f t="shared" si="1"/>
        <v>4.7091527504911594</v>
      </c>
      <c r="AZ11" s="15"/>
      <c r="BA11" s="49"/>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20"/>
      <c r="CU11" s="15"/>
      <c r="CV11" s="49"/>
      <c r="CW11" s="15"/>
      <c r="CX11" s="15"/>
      <c r="CY11" s="15"/>
      <c r="CZ11" s="15"/>
      <c r="DA11" s="15"/>
      <c r="DB11" s="15"/>
      <c r="DC11" s="15"/>
      <c r="DD11" s="15"/>
      <c r="DE11" s="15"/>
      <c r="DF11" s="15"/>
      <c r="DG11" s="15"/>
      <c r="DH11" s="15"/>
      <c r="DI11" s="15"/>
      <c r="DJ11" s="15"/>
      <c r="DK11" s="15"/>
      <c r="DL11" s="15"/>
      <c r="EN11" s="18"/>
      <c r="EO11" s="29">
        <f t="shared" ref="EO11:EO56" si="3">(AY11*AY$7+CT11*CT$7+EN11*EN$7)/10000</f>
        <v>194.01622212697694</v>
      </c>
      <c r="EQ11" s="13">
        <f>EQ$2*5</f>
        <v>-426.42732000000001</v>
      </c>
      <c r="ER11" s="20">
        <f t="shared" ref="ER11:ER56" si="4">EO11+EQ11</f>
        <v>-232.41109787302307</v>
      </c>
      <c r="ES11" s="13">
        <f t="shared" si="0"/>
        <v>-174.55576948922814</v>
      </c>
    </row>
    <row r="12" spans="1:153">
      <c r="A12" s="18">
        <v>2024</v>
      </c>
      <c r="C12" s="13">
        <v>21</v>
      </c>
      <c r="D12" s="49">
        <f>賃金!P33*$B$3/100</f>
        <v>5.7367079417596996</v>
      </c>
      <c r="E12" s="15">
        <f t="shared" si="2"/>
        <v>5.5631470832286372</v>
      </c>
      <c r="F12" s="15">
        <f t="shared" ref="F12:F56" si="5">E11</f>
        <v>4.7091527504911594</v>
      </c>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20">
        <f t="shared" si="1"/>
        <v>10.272299833719796</v>
      </c>
      <c r="AZ12" s="15"/>
      <c r="BA12" s="49">
        <f>賃金!Q33*$B$3/100</f>
        <v>5.5880839439095329</v>
      </c>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20">
        <f>SUM(BB12:CS12)</f>
        <v>0</v>
      </c>
      <c r="CU12" s="15"/>
      <c r="CV12" s="49"/>
      <c r="CW12" s="15"/>
      <c r="CX12" s="15"/>
      <c r="CY12" s="15"/>
      <c r="CZ12" s="15"/>
      <c r="DA12" s="15"/>
      <c r="DB12" s="15"/>
      <c r="DC12" s="15"/>
      <c r="DD12" s="15"/>
      <c r="DE12" s="15"/>
      <c r="DF12" s="15"/>
      <c r="DG12" s="15"/>
      <c r="DH12" s="15"/>
      <c r="DI12" s="15"/>
      <c r="DJ12" s="15"/>
      <c r="DK12" s="15"/>
      <c r="DL12" s="15"/>
      <c r="EN12" s="18"/>
      <c r="EO12" s="29">
        <f t="shared" si="3"/>
        <v>423.21685277378634</v>
      </c>
      <c r="EQ12" s="13">
        <f>EQ$2*5</f>
        <v>-426.42732000000001</v>
      </c>
      <c r="ER12" s="20">
        <f t="shared" si="4"/>
        <v>-3.210467226213666</v>
      </c>
      <c r="ES12" s="13">
        <f t="shared" si="0"/>
        <v>-2.0897015231871321</v>
      </c>
    </row>
    <row r="13" spans="1:153">
      <c r="A13" s="18">
        <v>2025</v>
      </c>
      <c r="C13" s="13">
        <v>22</v>
      </c>
      <c r="D13" s="49">
        <f>賃金!P34*$B$3/100</f>
        <v>5.895114673315538</v>
      </c>
      <c r="E13" s="15">
        <f t="shared" si="2"/>
        <v>5.7367079417596996</v>
      </c>
      <c r="F13" s="15">
        <f t="shared" si="5"/>
        <v>5.5631470832286372</v>
      </c>
      <c r="G13" s="15">
        <f t="shared" ref="G13:G56" si="6">F12</f>
        <v>4.7091527504911594</v>
      </c>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20">
        <f t="shared" si="1"/>
        <v>16.009007775479496</v>
      </c>
      <c r="AZ13" s="15"/>
      <c r="BA13" s="49">
        <f>賃金!Q34*$B$3/100</f>
        <v>5.9762442548618768</v>
      </c>
      <c r="BB13" s="15">
        <f t="shared" ref="BB13:BQ38" si="7">BA12</f>
        <v>5.5880839439095329</v>
      </c>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20">
        <f t="shared" ref="CT13:CT56" si="8">SUM(BB13:CS13)</f>
        <v>5.5880839439095329</v>
      </c>
      <c r="CU13" s="15"/>
      <c r="CV13" s="49"/>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N13" s="18"/>
      <c r="EO13" s="29">
        <f t="shared" si="3"/>
        <v>689.94889466116979</v>
      </c>
      <c r="EQ13" s="13">
        <f>EQ$2*5+EQ$3*5</f>
        <v>-4955.1547899999996</v>
      </c>
      <c r="ER13" s="20">
        <f t="shared" si="4"/>
        <v>-4265.2058953388296</v>
      </c>
      <c r="ES13" s="13">
        <f t="shared" si="0"/>
        <v>-2405.9948427316995</v>
      </c>
    </row>
    <row r="14" spans="1:153">
      <c r="A14" s="18">
        <v>2026</v>
      </c>
      <c r="C14" s="13">
        <v>23</v>
      </c>
      <c r="D14" s="49">
        <f>賃金!P35*$B$3/100</f>
        <v>6.0415395898327766</v>
      </c>
      <c r="E14" s="15">
        <f t="shared" si="2"/>
        <v>5.895114673315538</v>
      </c>
      <c r="F14" s="15">
        <f t="shared" si="5"/>
        <v>5.7367079417596996</v>
      </c>
      <c r="G14" s="15">
        <f t="shared" si="6"/>
        <v>5.5631470832286372</v>
      </c>
      <c r="H14" s="15">
        <f t="shared" ref="H14:H56" si="9">G13</f>
        <v>4.7091527504911594</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20">
        <f t="shared" si="1"/>
        <v>21.904122448795032</v>
      </c>
      <c r="AZ14" s="15"/>
      <c r="BA14" s="49">
        <f>賃金!Q35*$B$3/100</f>
        <v>6.2918651336092113</v>
      </c>
      <c r="BB14" s="15">
        <f t="shared" si="7"/>
        <v>5.9762442548618768</v>
      </c>
      <c r="BC14" s="15">
        <f t="shared" si="7"/>
        <v>5.5880839439095329</v>
      </c>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20">
        <f t="shared" si="8"/>
        <v>11.56432819877141</v>
      </c>
      <c r="CU14" s="15"/>
      <c r="CV14" s="49">
        <f>賃金!R35*$B$3/100</f>
        <v>5.891038990740082</v>
      </c>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N14" s="20">
        <f>SUM(CW14:EM14)</f>
        <v>0</v>
      </c>
      <c r="EO14" s="29">
        <f t="shared" si="3"/>
        <v>965.3175757459627</v>
      </c>
      <c r="EQ14" s="13">
        <f>EQ$2*5+EQ$3*5</f>
        <v>-4955.1547899999996</v>
      </c>
      <c r="ER14" s="20">
        <f t="shared" si="4"/>
        <v>-3989.837214254037</v>
      </c>
      <c r="ES14" s="13">
        <f t="shared" si="0"/>
        <v>-1950.5116153326273</v>
      </c>
    </row>
    <row r="15" spans="1:153">
      <c r="A15" s="18">
        <v>2027</v>
      </c>
      <c r="C15" s="16">
        <v>24</v>
      </c>
      <c r="D15" s="49">
        <f>賃金!P36*$B$3/100</f>
        <v>6.1788346961267928</v>
      </c>
      <c r="E15" s="15">
        <f t="shared" si="2"/>
        <v>6.0415395898327766</v>
      </c>
      <c r="F15" s="15">
        <f t="shared" si="5"/>
        <v>5.895114673315538</v>
      </c>
      <c r="G15" s="15">
        <f t="shared" si="6"/>
        <v>5.7367079417596996</v>
      </c>
      <c r="H15" s="15">
        <f t="shared" si="9"/>
        <v>5.5631470832286372</v>
      </c>
      <c r="I15" s="15">
        <f t="shared" ref="I15:I56" si="10">H14</f>
        <v>4.7091527504911594</v>
      </c>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7"/>
      <c r="AK15" s="17"/>
      <c r="AL15" s="17"/>
      <c r="AM15" s="17"/>
      <c r="AN15" s="17"/>
      <c r="AO15" s="17"/>
      <c r="AP15" s="17"/>
      <c r="AQ15" s="17"/>
      <c r="AR15" s="17"/>
      <c r="AS15" s="17"/>
      <c r="AT15" s="17"/>
      <c r="AU15" s="17"/>
      <c r="AV15" s="17"/>
      <c r="AW15" s="17"/>
      <c r="AX15" s="17"/>
      <c r="AY15" s="20">
        <f t="shared" si="1"/>
        <v>27.945662038627813</v>
      </c>
      <c r="AZ15" s="17"/>
      <c r="BA15" s="49">
        <f>賃金!Q36*$B$3/100</f>
        <v>6.5483819357375284</v>
      </c>
      <c r="BB15" s="15">
        <f t="shared" si="7"/>
        <v>6.2918651336092113</v>
      </c>
      <c r="BC15" s="15">
        <f t="shared" si="7"/>
        <v>5.9762442548618768</v>
      </c>
      <c r="BD15" s="15">
        <f t="shared" si="7"/>
        <v>5.5880839439095329</v>
      </c>
      <c r="BE15" s="15"/>
      <c r="BF15" s="15"/>
      <c r="BG15" s="15"/>
      <c r="BH15" s="15"/>
      <c r="BI15" s="15"/>
      <c r="BJ15" s="15"/>
      <c r="BK15" s="15"/>
      <c r="BL15" s="15"/>
      <c r="BM15" s="15"/>
      <c r="BN15" s="15"/>
      <c r="BO15" s="15"/>
      <c r="BP15" s="15"/>
      <c r="BQ15" s="15"/>
      <c r="BR15" s="15"/>
      <c r="BS15" s="15"/>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20">
        <f t="shared" si="8"/>
        <v>17.85619333238062</v>
      </c>
      <c r="CU15" s="15"/>
      <c r="CV15" s="49">
        <f>賃金!R36*$B$3/100</f>
        <v>6.7903834533808318</v>
      </c>
      <c r="CW15" s="15">
        <f t="shared" ref="CW15:DL40" si="11">CV14</f>
        <v>5.891038990740082</v>
      </c>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N15" s="20">
        <f t="shared" ref="EN15:EN56" si="12">SUM(CW15:EM15)</f>
        <v>5.891038990740082</v>
      </c>
      <c r="EO15" s="29">
        <f t="shared" si="3"/>
        <v>1602.5204837037679</v>
      </c>
      <c r="EQ15" s="13">
        <f>EQ$2*5+EQ$3*5+EQ$4*5</f>
        <v>-5616.3702649999996</v>
      </c>
      <c r="ER15" s="20">
        <f t="shared" si="4"/>
        <v>-4013.8497812962314</v>
      </c>
      <c r="ES15" s="13">
        <f t="shared" si="0"/>
        <v>-1700.5646687828357</v>
      </c>
    </row>
    <row r="16" spans="1:153">
      <c r="A16" s="18">
        <v>2028</v>
      </c>
      <c r="C16" s="16">
        <v>25</v>
      </c>
      <c r="D16" s="49">
        <f>賃金!P37*$B$3/100</f>
        <v>5.7377653167537561</v>
      </c>
      <c r="E16" s="15">
        <f t="shared" si="2"/>
        <v>6.1788346961267928</v>
      </c>
      <c r="F16" s="15">
        <f t="shared" si="5"/>
        <v>6.0415395898327766</v>
      </c>
      <c r="G16" s="15">
        <f t="shared" si="6"/>
        <v>5.895114673315538</v>
      </c>
      <c r="H16" s="15">
        <f t="shared" si="9"/>
        <v>5.7367079417596996</v>
      </c>
      <c r="I16" s="15">
        <f t="shared" si="10"/>
        <v>5.5631470832286372</v>
      </c>
      <c r="J16" s="15">
        <f t="shared" ref="J16:J56" si="13">I15</f>
        <v>4.7091527504911594</v>
      </c>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7"/>
      <c r="AK16" s="17"/>
      <c r="AL16" s="17"/>
      <c r="AM16" s="17"/>
      <c r="AN16" s="17"/>
      <c r="AO16" s="17"/>
      <c r="AP16" s="17"/>
      <c r="AQ16" s="17"/>
      <c r="AR16" s="17"/>
      <c r="AS16" s="17"/>
      <c r="AT16" s="17"/>
      <c r="AU16" s="17"/>
      <c r="AV16" s="17"/>
      <c r="AW16" s="17"/>
      <c r="AX16" s="17"/>
      <c r="AY16" s="20">
        <f t="shared" si="1"/>
        <v>34.124496734754601</v>
      </c>
      <c r="AZ16" s="17"/>
      <c r="BA16" s="49">
        <f>賃金!Q37*$B$3/100</f>
        <v>6.4322469426518873</v>
      </c>
      <c r="BB16" s="15">
        <f t="shared" si="7"/>
        <v>6.5483819357375284</v>
      </c>
      <c r="BC16" s="15">
        <f t="shared" si="7"/>
        <v>6.2918651336092113</v>
      </c>
      <c r="BD16" s="15">
        <f t="shared" si="7"/>
        <v>5.9762442548618768</v>
      </c>
      <c r="BE16" s="15">
        <f t="shared" si="7"/>
        <v>5.5880839439095329</v>
      </c>
      <c r="BF16" s="15"/>
      <c r="BG16" s="15"/>
      <c r="BH16" s="15"/>
      <c r="BI16" s="15"/>
      <c r="BJ16" s="15"/>
      <c r="BK16" s="15"/>
      <c r="BL16" s="15"/>
      <c r="BM16" s="15"/>
      <c r="BN16" s="15"/>
      <c r="BO16" s="15"/>
      <c r="BP16" s="15"/>
      <c r="BQ16" s="15"/>
      <c r="BR16" s="15"/>
      <c r="BS16" s="15"/>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20">
        <f t="shared" si="8"/>
        <v>24.404575268118151</v>
      </c>
      <c r="CU16" s="15"/>
      <c r="CV16" s="49">
        <f>賃金!R37*$B$3/100</f>
        <v>7.8200908724070315</v>
      </c>
      <c r="CW16" s="15">
        <f t="shared" si="11"/>
        <v>6.7903834533808318</v>
      </c>
      <c r="CX16" s="15">
        <f t="shared" si="11"/>
        <v>5.891038990740082</v>
      </c>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N16" s="20">
        <f t="shared" si="12"/>
        <v>12.681422444120914</v>
      </c>
      <c r="EO16" s="29">
        <f t="shared" si="3"/>
        <v>2300.8303479420142</v>
      </c>
      <c r="EQ16" s="13">
        <f t="shared" ref="EQ16:EQ56" si="14">EQ$2*5+EQ$3*5+EQ$4*5</f>
        <v>-5616.3702649999996</v>
      </c>
      <c r="ER16" s="20">
        <f t="shared" si="4"/>
        <v>-3315.5399170579853</v>
      </c>
      <c r="ES16" s="13">
        <f t="shared" si="0"/>
        <v>-1217.3766589098946</v>
      </c>
    </row>
    <row r="17" spans="1:149">
      <c r="A17" s="18">
        <v>2029</v>
      </c>
      <c r="C17" s="16">
        <v>26</v>
      </c>
      <c r="D17" s="49">
        <f>賃金!P38*$B$3/100</f>
        <v>5.8526670596370316</v>
      </c>
      <c r="E17" s="15">
        <f t="shared" si="2"/>
        <v>5.7377653167537561</v>
      </c>
      <c r="F17" s="15">
        <f t="shared" si="5"/>
        <v>6.1788346961267928</v>
      </c>
      <c r="G17" s="15">
        <f t="shared" si="6"/>
        <v>6.0415395898327766</v>
      </c>
      <c r="H17" s="15">
        <f t="shared" si="9"/>
        <v>5.895114673315538</v>
      </c>
      <c r="I17" s="15">
        <f t="shared" si="10"/>
        <v>5.7367079417596996</v>
      </c>
      <c r="J17" s="15">
        <f t="shared" si="13"/>
        <v>5.5631470832286372</v>
      </c>
      <c r="K17" s="15">
        <f t="shared" ref="K17:K56" si="15">J16</f>
        <v>4.7091527504911594</v>
      </c>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7"/>
      <c r="AK17" s="17"/>
      <c r="AL17" s="17"/>
      <c r="AM17" s="17"/>
      <c r="AN17" s="17"/>
      <c r="AO17" s="17"/>
      <c r="AP17" s="17"/>
      <c r="AQ17" s="17"/>
      <c r="AR17" s="17"/>
      <c r="AS17" s="17"/>
      <c r="AT17" s="17"/>
      <c r="AU17" s="17"/>
      <c r="AV17" s="17"/>
      <c r="AW17" s="17"/>
      <c r="AX17" s="17"/>
      <c r="AY17" s="20">
        <f t="shared" si="1"/>
        <v>39.86226205150836</v>
      </c>
      <c r="AZ17" s="17"/>
      <c r="BA17" s="49">
        <f>賃金!Q38*$B$3/100</f>
        <v>6.5969870543131579</v>
      </c>
      <c r="BB17" s="15">
        <f t="shared" si="7"/>
        <v>6.4322469426518873</v>
      </c>
      <c r="BC17" s="15">
        <f t="shared" si="7"/>
        <v>6.5483819357375284</v>
      </c>
      <c r="BD17" s="15">
        <f t="shared" si="7"/>
        <v>6.2918651336092113</v>
      </c>
      <c r="BE17" s="15">
        <f t="shared" si="7"/>
        <v>5.9762442548618768</v>
      </c>
      <c r="BF17" s="15">
        <f t="shared" si="7"/>
        <v>5.5880839439095329</v>
      </c>
      <c r="BG17" s="15"/>
      <c r="BH17" s="15"/>
      <c r="BI17" s="15"/>
      <c r="BJ17" s="15"/>
      <c r="BK17" s="15"/>
      <c r="BL17" s="15"/>
      <c r="BM17" s="15"/>
      <c r="BN17" s="15"/>
      <c r="BO17" s="15"/>
      <c r="BP17" s="15"/>
      <c r="BQ17" s="15"/>
      <c r="BR17" s="15"/>
      <c r="BS17" s="15"/>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20">
        <f t="shared" si="8"/>
        <v>30.836822210770038</v>
      </c>
      <c r="CU17" s="15"/>
      <c r="CV17" s="49">
        <f>賃金!R38*$B$3/100</f>
        <v>8.3946155351528748</v>
      </c>
      <c r="CW17" s="15">
        <f t="shared" si="11"/>
        <v>7.8200908724070315</v>
      </c>
      <c r="CX17" s="15">
        <f t="shared" si="11"/>
        <v>6.7903834533808318</v>
      </c>
      <c r="CY17" s="15">
        <f t="shared" si="11"/>
        <v>5.891038990740082</v>
      </c>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N17" s="20">
        <f t="shared" si="12"/>
        <v>20.501513316527944</v>
      </c>
      <c r="EO17" s="29">
        <f t="shared" si="3"/>
        <v>3042.2282324175239</v>
      </c>
      <c r="EQ17" s="13">
        <f t="shared" si="14"/>
        <v>-5616.3702649999996</v>
      </c>
      <c r="ER17" s="20">
        <f t="shared" si="4"/>
        <v>-2574.1420325824756</v>
      </c>
      <c r="ES17" s="13">
        <f t="shared" si="0"/>
        <v>-819.10936007935072</v>
      </c>
    </row>
    <row r="18" spans="1:149">
      <c r="A18" s="18">
        <v>2030</v>
      </c>
      <c r="C18" s="16">
        <v>27</v>
      </c>
      <c r="D18" s="49">
        <f>賃金!P39*$B$3/100</f>
        <v>5.9653749031829086</v>
      </c>
      <c r="E18" s="15">
        <f t="shared" si="2"/>
        <v>5.8526670596370316</v>
      </c>
      <c r="F18" s="15">
        <f t="shared" si="5"/>
        <v>5.7377653167537561</v>
      </c>
      <c r="G18" s="15">
        <f t="shared" si="6"/>
        <v>6.1788346961267928</v>
      </c>
      <c r="H18" s="15">
        <f t="shared" si="9"/>
        <v>6.0415395898327766</v>
      </c>
      <c r="I18" s="15">
        <f t="shared" si="10"/>
        <v>5.895114673315538</v>
      </c>
      <c r="J18" s="15">
        <f t="shared" si="13"/>
        <v>5.7367079417596996</v>
      </c>
      <c r="K18" s="15">
        <f t="shared" si="15"/>
        <v>5.5631470832286372</v>
      </c>
      <c r="L18" s="15">
        <f t="shared" ref="L18:L56" si="16">K17</f>
        <v>4.7091527504911594</v>
      </c>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20">
        <f t="shared" si="1"/>
        <v>45.714929111145381</v>
      </c>
      <c r="AZ18" s="15"/>
      <c r="BA18" s="49">
        <f>賃金!Q39*$B$3/100</f>
        <v>6.7360731811381029</v>
      </c>
      <c r="BB18" s="15">
        <f t="shared" si="7"/>
        <v>6.5969870543131579</v>
      </c>
      <c r="BC18" s="15">
        <f t="shared" si="7"/>
        <v>6.4322469426518873</v>
      </c>
      <c r="BD18" s="15">
        <f t="shared" si="7"/>
        <v>6.5483819357375284</v>
      </c>
      <c r="BE18" s="15">
        <f t="shared" si="7"/>
        <v>6.2918651336092113</v>
      </c>
      <c r="BF18" s="15">
        <f t="shared" si="7"/>
        <v>5.9762442548618768</v>
      </c>
      <c r="BG18" s="15">
        <f t="shared" si="7"/>
        <v>5.5880839439095329</v>
      </c>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20">
        <f t="shared" si="8"/>
        <v>37.433809265083191</v>
      </c>
      <c r="CU18" s="15"/>
      <c r="CV18" s="49">
        <f>賃金!R39*$B$3/100</f>
        <v>8.8444534000686197</v>
      </c>
      <c r="CW18" s="15">
        <f t="shared" si="11"/>
        <v>8.3946155351528748</v>
      </c>
      <c r="CX18" s="15">
        <f t="shared" si="11"/>
        <v>7.8200908724070315</v>
      </c>
      <c r="CY18" s="15">
        <f t="shared" si="11"/>
        <v>6.7903834533808318</v>
      </c>
      <c r="CZ18" s="15">
        <f t="shared" si="11"/>
        <v>5.891038990740082</v>
      </c>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N18" s="20">
        <f t="shared" si="12"/>
        <v>28.896128851680817</v>
      </c>
      <c r="EO18" s="29">
        <f t="shared" si="3"/>
        <v>3823.787954482139</v>
      </c>
      <c r="EQ18" s="13">
        <f t="shared" si="14"/>
        <v>-5616.3702649999996</v>
      </c>
      <c r="ER18" s="20">
        <f t="shared" si="4"/>
        <v>-1792.5823105178606</v>
      </c>
      <c r="ES18" s="13">
        <f t="shared" si="0"/>
        <v>-494.34160330300114</v>
      </c>
    </row>
    <row r="19" spans="1:149">
      <c r="A19" s="18">
        <v>2031</v>
      </c>
      <c r="C19" s="16">
        <v>28</v>
      </c>
      <c r="D19" s="49">
        <f>賃金!P40*$B$3/100</f>
        <v>6.0773928616892192</v>
      </c>
      <c r="E19" s="15">
        <f t="shared" si="2"/>
        <v>5.9653749031829086</v>
      </c>
      <c r="F19" s="15">
        <f t="shared" si="5"/>
        <v>5.8526670596370316</v>
      </c>
      <c r="G19" s="15">
        <f t="shared" si="6"/>
        <v>5.7377653167537561</v>
      </c>
      <c r="H19" s="15">
        <f t="shared" si="9"/>
        <v>6.1788346961267928</v>
      </c>
      <c r="I19" s="15">
        <f t="shared" si="10"/>
        <v>6.0415395898327766</v>
      </c>
      <c r="J19" s="15">
        <f t="shared" si="13"/>
        <v>5.895114673315538</v>
      </c>
      <c r="K19" s="15">
        <f t="shared" si="15"/>
        <v>5.7367079417596996</v>
      </c>
      <c r="L19" s="15">
        <f t="shared" si="16"/>
        <v>5.5631470832286372</v>
      </c>
      <c r="M19" s="15">
        <f t="shared" ref="M19:M56" si="17">L18</f>
        <v>4.7091527504911594</v>
      </c>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20">
        <f t="shared" si="1"/>
        <v>51.680304014328293</v>
      </c>
      <c r="AZ19" s="15"/>
      <c r="BA19" s="49">
        <f>賃金!Q40*$B$3/100</f>
        <v>6.8573084220511715</v>
      </c>
      <c r="BB19" s="15">
        <f t="shared" si="7"/>
        <v>6.7360731811381029</v>
      </c>
      <c r="BC19" s="15">
        <f t="shared" si="7"/>
        <v>6.5969870543131579</v>
      </c>
      <c r="BD19" s="15">
        <f t="shared" si="7"/>
        <v>6.4322469426518873</v>
      </c>
      <c r="BE19" s="15">
        <f t="shared" si="7"/>
        <v>6.5483819357375284</v>
      </c>
      <c r="BF19" s="15">
        <f t="shared" si="7"/>
        <v>6.2918651336092113</v>
      </c>
      <c r="BG19" s="15">
        <f t="shared" si="7"/>
        <v>5.9762442548618768</v>
      </c>
      <c r="BH19" s="15">
        <f t="shared" si="7"/>
        <v>5.5880839439095329</v>
      </c>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20">
        <f t="shared" si="8"/>
        <v>44.169882446221294</v>
      </c>
      <c r="CU19" s="15"/>
      <c r="CV19" s="49">
        <f>賃金!R40*$B$3/100</f>
        <v>9.2017614288281759</v>
      </c>
      <c r="CW19" s="15">
        <f t="shared" si="11"/>
        <v>8.8444534000686197</v>
      </c>
      <c r="CX19" s="15">
        <f t="shared" si="11"/>
        <v>8.3946155351528748</v>
      </c>
      <c r="CY19" s="15">
        <f t="shared" si="11"/>
        <v>7.8200908724070315</v>
      </c>
      <c r="CZ19" s="15">
        <f t="shared" si="11"/>
        <v>6.7903834533808318</v>
      </c>
      <c r="DA19" s="15">
        <f t="shared" si="11"/>
        <v>5.891038990740082</v>
      </c>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N19" s="20">
        <f t="shared" si="12"/>
        <v>37.740582251749444</v>
      </c>
      <c r="EO19" s="29">
        <f t="shared" si="3"/>
        <v>4637.7852531366561</v>
      </c>
      <c r="EQ19" s="13">
        <f t="shared" si="14"/>
        <v>-5616.3702649999996</v>
      </c>
      <c r="ER19" s="20">
        <f t="shared" si="4"/>
        <v>-978.58501186334342</v>
      </c>
      <c r="ES19" s="13">
        <f t="shared" si="0"/>
        <v>-233.87580101722904</v>
      </c>
    </row>
    <row r="20" spans="1:149">
      <c r="A20" s="18">
        <v>2032</v>
      </c>
      <c r="C20" s="16">
        <v>29</v>
      </c>
      <c r="D20" s="49">
        <f>賃金!P41*$B$3/100</f>
        <v>6.1899714601536946</v>
      </c>
      <c r="E20" s="15">
        <f t="shared" si="2"/>
        <v>6.0773928616892192</v>
      </c>
      <c r="F20" s="15">
        <f t="shared" si="5"/>
        <v>5.9653749031829086</v>
      </c>
      <c r="G20" s="15">
        <f t="shared" si="6"/>
        <v>5.8526670596370316</v>
      </c>
      <c r="H20" s="15">
        <f t="shared" si="9"/>
        <v>5.7377653167537561</v>
      </c>
      <c r="I20" s="15">
        <f t="shared" si="10"/>
        <v>6.1788346961267928</v>
      </c>
      <c r="J20" s="15">
        <f t="shared" si="13"/>
        <v>6.0415395898327766</v>
      </c>
      <c r="K20" s="15">
        <f t="shared" si="15"/>
        <v>5.895114673315538</v>
      </c>
      <c r="L20" s="15">
        <f t="shared" si="16"/>
        <v>5.7367079417596996</v>
      </c>
      <c r="M20" s="15">
        <f t="shared" si="17"/>
        <v>5.5631470832286372</v>
      </c>
      <c r="N20" s="15">
        <f t="shared" ref="N20:N56" si="18">M19</f>
        <v>4.7091527504911594</v>
      </c>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20">
        <f t="shared" si="1"/>
        <v>57.757696876017512</v>
      </c>
      <c r="AZ20" s="15"/>
      <c r="BA20" s="49">
        <f>賃金!Q41*$B$3/100</f>
        <v>6.967391738831866</v>
      </c>
      <c r="BB20" s="15">
        <f t="shared" si="7"/>
        <v>6.8573084220511715</v>
      </c>
      <c r="BC20" s="15">
        <f t="shared" si="7"/>
        <v>6.7360731811381029</v>
      </c>
      <c r="BD20" s="15">
        <f t="shared" si="7"/>
        <v>6.5969870543131579</v>
      </c>
      <c r="BE20" s="15">
        <f t="shared" si="7"/>
        <v>6.4322469426518873</v>
      </c>
      <c r="BF20" s="15">
        <f t="shared" si="7"/>
        <v>6.5483819357375284</v>
      </c>
      <c r="BG20" s="15">
        <f t="shared" si="7"/>
        <v>6.2918651336092113</v>
      </c>
      <c r="BH20" s="15">
        <f t="shared" si="7"/>
        <v>5.9762442548618768</v>
      </c>
      <c r="BI20" s="15">
        <f t="shared" si="7"/>
        <v>5.5880839439095329</v>
      </c>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20">
        <f t="shared" si="8"/>
        <v>51.02719086827247</v>
      </c>
      <c r="CU20" s="15"/>
      <c r="CV20" s="49">
        <f>賃金!R41*$B$3/100</f>
        <v>9.494493161063712</v>
      </c>
      <c r="CW20" s="15">
        <f t="shared" si="11"/>
        <v>9.2017614288281759</v>
      </c>
      <c r="CX20" s="15">
        <f t="shared" si="11"/>
        <v>8.8444534000686197</v>
      </c>
      <c r="CY20" s="15">
        <f t="shared" si="11"/>
        <v>8.3946155351528748</v>
      </c>
      <c r="CZ20" s="15">
        <f t="shared" si="11"/>
        <v>7.8200908724070315</v>
      </c>
      <c r="DA20" s="15">
        <f t="shared" si="11"/>
        <v>6.7903834533808318</v>
      </c>
      <c r="DB20" s="15">
        <f t="shared" si="11"/>
        <v>5.891038990740082</v>
      </c>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N20" s="20">
        <f t="shared" si="12"/>
        <v>46.942343680577608</v>
      </c>
      <c r="EO20" s="29">
        <f t="shared" si="3"/>
        <v>5478.5330755075975</v>
      </c>
      <c r="EQ20" s="13">
        <f t="shared" si="14"/>
        <v>-5616.3702649999996</v>
      </c>
      <c r="ER20" s="20">
        <f t="shared" si="4"/>
        <v>-137.8371894924021</v>
      </c>
      <c r="ES20" s="13">
        <f t="shared" si="0"/>
        <v>-28.549059797544075</v>
      </c>
    </row>
    <row r="21" spans="1:149">
      <c r="A21" s="18">
        <v>2033</v>
      </c>
      <c r="C21" s="16">
        <v>30</v>
      </c>
      <c r="D21" s="49">
        <f>賃金!P42*$B$3/100</f>
        <v>5.9376188479454877</v>
      </c>
      <c r="E21" s="15">
        <f t="shared" si="2"/>
        <v>6.1899714601536946</v>
      </c>
      <c r="F21" s="15">
        <f t="shared" si="5"/>
        <v>6.0773928616892192</v>
      </c>
      <c r="G21" s="15">
        <f t="shared" si="6"/>
        <v>5.9653749031829086</v>
      </c>
      <c r="H21" s="15">
        <f t="shared" si="9"/>
        <v>5.8526670596370316</v>
      </c>
      <c r="I21" s="15">
        <f t="shared" si="10"/>
        <v>5.7377653167537561</v>
      </c>
      <c r="J21" s="15">
        <f t="shared" si="13"/>
        <v>6.1788346961267928</v>
      </c>
      <c r="K21" s="15">
        <f t="shared" si="15"/>
        <v>6.0415395898327766</v>
      </c>
      <c r="L21" s="15">
        <f t="shared" si="16"/>
        <v>5.895114673315538</v>
      </c>
      <c r="M21" s="15">
        <f t="shared" si="17"/>
        <v>5.7367079417596996</v>
      </c>
      <c r="N21" s="15">
        <f t="shared" si="18"/>
        <v>5.5631470832286372</v>
      </c>
      <c r="O21" s="15">
        <f t="shared" ref="O21:O56" si="19">N20</f>
        <v>4.7091527504911594</v>
      </c>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20">
        <f t="shared" si="1"/>
        <v>63.947668336171212</v>
      </c>
      <c r="AZ21" s="15"/>
      <c r="BA21" s="49">
        <f>賃金!Q42*$B$3/100</f>
        <v>6.6608380237682709</v>
      </c>
      <c r="BB21" s="15">
        <f t="shared" si="7"/>
        <v>6.967391738831866</v>
      </c>
      <c r="BC21" s="15">
        <f t="shared" si="7"/>
        <v>6.8573084220511715</v>
      </c>
      <c r="BD21" s="15">
        <f t="shared" si="7"/>
        <v>6.7360731811381029</v>
      </c>
      <c r="BE21" s="15">
        <f t="shared" si="7"/>
        <v>6.5969870543131579</v>
      </c>
      <c r="BF21" s="15">
        <f t="shared" si="7"/>
        <v>6.4322469426518873</v>
      </c>
      <c r="BG21" s="15">
        <f t="shared" si="7"/>
        <v>6.5483819357375284</v>
      </c>
      <c r="BH21" s="15">
        <f t="shared" si="7"/>
        <v>6.2918651336092113</v>
      </c>
      <c r="BI21" s="15">
        <f t="shared" si="7"/>
        <v>5.9762442548618768</v>
      </c>
      <c r="BJ21" s="15">
        <f t="shared" si="7"/>
        <v>5.5880839439095329</v>
      </c>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20">
        <f t="shared" si="8"/>
        <v>57.994582607104334</v>
      </c>
      <c r="CU21" s="15"/>
      <c r="CV21" s="49">
        <f>賃金!R42*$B$3/100</f>
        <v>9.1799866436082151</v>
      </c>
      <c r="CW21" s="15">
        <f t="shared" si="11"/>
        <v>9.494493161063712</v>
      </c>
      <c r="CX21" s="15">
        <f t="shared" si="11"/>
        <v>9.2017614288281759</v>
      </c>
      <c r="CY21" s="15">
        <f t="shared" si="11"/>
        <v>8.8444534000686197</v>
      </c>
      <c r="CZ21" s="15">
        <f t="shared" si="11"/>
        <v>8.3946155351528748</v>
      </c>
      <c r="DA21" s="15">
        <f t="shared" si="11"/>
        <v>7.8200908724070315</v>
      </c>
      <c r="DB21" s="15">
        <f t="shared" si="11"/>
        <v>6.7903834533808318</v>
      </c>
      <c r="DC21" s="15">
        <f t="shared" si="11"/>
        <v>5.891038990740082</v>
      </c>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N21" s="20">
        <f t="shared" si="12"/>
        <v>56.436836841641323</v>
      </c>
      <c r="EO21" s="29">
        <f t="shared" si="3"/>
        <v>6342.1124802279819</v>
      </c>
      <c r="EQ21" s="13">
        <f t="shared" si="14"/>
        <v>-5616.3702649999996</v>
      </c>
      <c r="ER21" s="20">
        <f t="shared" si="4"/>
        <v>725.74221522798234</v>
      </c>
      <c r="ES21" s="13">
        <f t="shared" si="0"/>
        <v>130.27061392366772</v>
      </c>
    </row>
    <row r="22" spans="1:149">
      <c r="A22" s="18">
        <v>2034</v>
      </c>
      <c r="C22" s="16">
        <v>31</v>
      </c>
      <c r="D22" s="49">
        <f>賃金!P43*$B$3/100</f>
        <v>6.0473227208277844</v>
      </c>
      <c r="E22" s="15">
        <f t="shared" si="2"/>
        <v>5.9376188479454877</v>
      </c>
      <c r="F22" s="15">
        <f t="shared" si="5"/>
        <v>6.1899714601536946</v>
      </c>
      <c r="G22" s="15">
        <f t="shared" si="6"/>
        <v>6.0773928616892192</v>
      </c>
      <c r="H22" s="15">
        <f t="shared" si="9"/>
        <v>5.9653749031829086</v>
      </c>
      <c r="I22" s="15">
        <f t="shared" si="10"/>
        <v>5.8526670596370316</v>
      </c>
      <c r="J22" s="15">
        <f t="shared" si="13"/>
        <v>5.7377653167537561</v>
      </c>
      <c r="K22" s="15">
        <f t="shared" si="15"/>
        <v>6.1788346961267928</v>
      </c>
      <c r="L22" s="15">
        <f t="shared" si="16"/>
        <v>6.0415395898327766</v>
      </c>
      <c r="M22" s="15">
        <f t="shared" si="17"/>
        <v>5.895114673315538</v>
      </c>
      <c r="N22" s="15">
        <f t="shared" si="18"/>
        <v>5.7367079417596996</v>
      </c>
      <c r="O22" s="15">
        <f t="shared" si="19"/>
        <v>5.5631470832286372</v>
      </c>
      <c r="P22" s="15">
        <f t="shared" ref="P22:P56" si="20">O21</f>
        <v>4.7091527504911594</v>
      </c>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20">
        <f t="shared" si="1"/>
        <v>69.885287184116706</v>
      </c>
      <c r="AZ22" s="15"/>
      <c r="BA22" s="49">
        <f>賃金!Q43*$B$3/100</f>
        <v>6.7585507651501562</v>
      </c>
      <c r="BB22" s="15">
        <f t="shared" si="7"/>
        <v>6.6608380237682709</v>
      </c>
      <c r="BC22" s="15">
        <f t="shared" si="7"/>
        <v>6.967391738831866</v>
      </c>
      <c r="BD22" s="15">
        <f t="shared" si="7"/>
        <v>6.8573084220511715</v>
      </c>
      <c r="BE22" s="15">
        <f t="shared" si="7"/>
        <v>6.7360731811381029</v>
      </c>
      <c r="BF22" s="15">
        <f t="shared" si="7"/>
        <v>6.5969870543131579</v>
      </c>
      <c r="BG22" s="15">
        <f t="shared" si="7"/>
        <v>6.4322469426518873</v>
      </c>
      <c r="BH22" s="15">
        <f t="shared" si="7"/>
        <v>6.5483819357375284</v>
      </c>
      <c r="BI22" s="15">
        <f t="shared" si="7"/>
        <v>6.2918651336092113</v>
      </c>
      <c r="BJ22" s="15">
        <f t="shared" si="7"/>
        <v>5.9762442548618768</v>
      </c>
      <c r="BK22" s="15">
        <f t="shared" si="7"/>
        <v>5.5880839439095329</v>
      </c>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20">
        <f t="shared" si="8"/>
        <v>64.655420630872612</v>
      </c>
      <c r="CU22" s="15"/>
      <c r="CV22" s="49">
        <f>賃金!R43*$B$3/100</f>
        <v>9.3982309225450305</v>
      </c>
      <c r="CW22" s="15">
        <f t="shared" si="11"/>
        <v>9.1799866436082151</v>
      </c>
      <c r="CX22" s="15">
        <f t="shared" si="11"/>
        <v>9.494493161063712</v>
      </c>
      <c r="CY22" s="15">
        <f t="shared" si="11"/>
        <v>9.2017614288281759</v>
      </c>
      <c r="CZ22" s="15">
        <f t="shared" si="11"/>
        <v>8.8444534000686197</v>
      </c>
      <c r="DA22" s="15">
        <f t="shared" si="11"/>
        <v>8.3946155351528748</v>
      </c>
      <c r="DB22" s="15">
        <f t="shared" si="11"/>
        <v>7.8200908724070315</v>
      </c>
      <c r="DC22" s="15">
        <f t="shared" si="11"/>
        <v>6.7903834533808318</v>
      </c>
      <c r="DD22" s="15">
        <f t="shared" si="11"/>
        <v>5.891038990740082</v>
      </c>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N22" s="20">
        <f t="shared" si="12"/>
        <v>65.61682348524954</v>
      </c>
      <c r="EO22" s="29">
        <f t="shared" si="3"/>
        <v>7174.7246975910575</v>
      </c>
      <c r="EQ22" s="13">
        <f t="shared" si="14"/>
        <v>-5616.3702649999996</v>
      </c>
      <c r="ER22" s="20">
        <f t="shared" si="4"/>
        <v>1558.354432591058</v>
      </c>
      <c r="ES22" s="13">
        <f t="shared" si="0"/>
        <v>242.42030164271671</v>
      </c>
    </row>
    <row r="23" spans="1:149">
      <c r="A23" s="18">
        <v>2035</v>
      </c>
      <c r="C23" s="16">
        <v>32</v>
      </c>
      <c r="D23" s="49">
        <f>賃金!P44*$B$3/100</f>
        <v>6.1597267875527999</v>
      </c>
      <c r="E23" s="15">
        <f t="shared" si="2"/>
        <v>6.0473227208277844</v>
      </c>
      <c r="F23" s="15">
        <f t="shared" si="5"/>
        <v>5.9376188479454877</v>
      </c>
      <c r="G23" s="15">
        <f t="shared" si="6"/>
        <v>6.1899714601536946</v>
      </c>
      <c r="H23" s="15">
        <f t="shared" si="9"/>
        <v>6.0773928616892192</v>
      </c>
      <c r="I23" s="15">
        <f t="shared" si="10"/>
        <v>5.9653749031829086</v>
      </c>
      <c r="J23" s="15">
        <f t="shared" si="13"/>
        <v>5.8526670596370316</v>
      </c>
      <c r="K23" s="15">
        <f t="shared" si="15"/>
        <v>5.7377653167537561</v>
      </c>
      <c r="L23" s="15">
        <f t="shared" si="16"/>
        <v>6.1788346961267928</v>
      </c>
      <c r="M23" s="15">
        <f t="shared" si="17"/>
        <v>6.0415395898327766</v>
      </c>
      <c r="N23" s="15">
        <f t="shared" si="18"/>
        <v>5.895114673315538</v>
      </c>
      <c r="O23" s="15">
        <f t="shared" si="19"/>
        <v>5.7367079417596996</v>
      </c>
      <c r="P23" s="15">
        <f t="shared" si="20"/>
        <v>5.5631470832286372</v>
      </c>
      <c r="Q23" s="15">
        <f t="shared" ref="Q23:Q56" si="21">P22</f>
        <v>4.7091527504911594</v>
      </c>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20">
        <f t="shared" si="1"/>
        <v>75.932609904944485</v>
      </c>
      <c r="AZ23" s="15"/>
      <c r="BA23" s="49">
        <f>賃金!Q44*$B$3/100</f>
        <v>6.8589841249157653</v>
      </c>
      <c r="BB23" s="15">
        <f t="shared" si="7"/>
        <v>6.7585507651501562</v>
      </c>
      <c r="BC23" s="15">
        <f t="shared" si="7"/>
        <v>6.6608380237682709</v>
      </c>
      <c r="BD23" s="15">
        <f t="shared" si="7"/>
        <v>6.967391738831866</v>
      </c>
      <c r="BE23" s="15">
        <f t="shared" si="7"/>
        <v>6.8573084220511715</v>
      </c>
      <c r="BF23" s="15">
        <f t="shared" si="7"/>
        <v>6.7360731811381029</v>
      </c>
      <c r="BG23" s="15">
        <f t="shared" si="7"/>
        <v>6.5969870543131579</v>
      </c>
      <c r="BH23" s="15">
        <f t="shared" si="7"/>
        <v>6.4322469426518873</v>
      </c>
      <c r="BI23" s="15">
        <f t="shared" si="7"/>
        <v>6.5483819357375284</v>
      </c>
      <c r="BJ23" s="15">
        <f t="shared" si="7"/>
        <v>6.2918651336092113</v>
      </c>
      <c r="BK23" s="15">
        <f t="shared" si="7"/>
        <v>5.9762442548618768</v>
      </c>
      <c r="BL23" s="15">
        <f t="shared" si="7"/>
        <v>5.5880839439095329</v>
      </c>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20">
        <f t="shared" si="8"/>
        <v>71.413971396022774</v>
      </c>
      <c r="CU23" s="15"/>
      <c r="CV23" s="49">
        <f>賃金!R44*$B$3/100</f>
        <v>9.6129359010327544</v>
      </c>
      <c r="CW23" s="15">
        <f t="shared" si="11"/>
        <v>9.3982309225450305</v>
      </c>
      <c r="CX23" s="15">
        <f t="shared" si="11"/>
        <v>9.1799866436082151</v>
      </c>
      <c r="CY23" s="15">
        <f t="shared" si="11"/>
        <v>9.494493161063712</v>
      </c>
      <c r="CZ23" s="15">
        <f t="shared" si="11"/>
        <v>9.2017614288281759</v>
      </c>
      <c r="DA23" s="15">
        <f t="shared" si="11"/>
        <v>8.8444534000686197</v>
      </c>
      <c r="DB23" s="15">
        <f t="shared" si="11"/>
        <v>8.3946155351528748</v>
      </c>
      <c r="DC23" s="15">
        <f t="shared" si="11"/>
        <v>7.8200908724070315</v>
      </c>
      <c r="DD23" s="15">
        <f t="shared" si="11"/>
        <v>6.7903834533808318</v>
      </c>
      <c r="DE23" s="15">
        <f t="shared" si="11"/>
        <v>5.891038990740082</v>
      </c>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N23" s="20">
        <f t="shared" si="12"/>
        <v>75.015054407794565</v>
      </c>
      <c r="EO23" s="29">
        <f t="shared" si="3"/>
        <v>8025.5056760636571</v>
      </c>
      <c r="EQ23" s="13">
        <f t="shared" si="14"/>
        <v>-5616.3702649999996</v>
      </c>
      <c r="ER23" s="20">
        <f t="shared" si="4"/>
        <v>2409.1354110636576</v>
      </c>
      <c r="ES23" s="13">
        <f t="shared" si="0"/>
        <v>324.78998613302468</v>
      </c>
    </row>
    <row r="24" spans="1:149">
      <c r="A24" s="18">
        <v>2036</v>
      </c>
      <c r="C24" s="16">
        <v>33</v>
      </c>
      <c r="D24" s="49">
        <f>賃金!P45*$B$3/100</f>
        <v>6.2751250514701518</v>
      </c>
      <c r="E24" s="15">
        <f t="shared" si="2"/>
        <v>6.1597267875527999</v>
      </c>
      <c r="F24" s="15">
        <f t="shared" si="5"/>
        <v>6.0473227208277844</v>
      </c>
      <c r="G24" s="15">
        <f t="shared" si="6"/>
        <v>5.9376188479454877</v>
      </c>
      <c r="H24" s="15">
        <f t="shared" si="9"/>
        <v>6.1899714601536946</v>
      </c>
      <c r="I24" s="15">
        <f t="shared" si="10"/>
        <v>6.0773928616892192</v>
      </c>
      <c r="J24" s="15">
        <f t="shared" si="13"/>
        <v>5.9653749031829086</v>
      </c>
      <c r="K24" s="15">
        <f t="shared" si="15"/>
        <v>5.8526670596370316</v>
      </c>
      <c r="L24" s="15">
        <f t="shared" si="16"/>
        <v>5.7377653167537561</v>
      </c>
      <c r="M24" s="15">
        <f t="shared" si="17"/>
        <v>6.1788346961267928</v>
      </c>
      <c r="N24" s="15">
        <f t="shared" si="18"/>
        <v>6.0415395898327766</v>
      </c>
      <c r="O24" s="15">
        <f t="shared" si="19"/>
        <v>5.895114673315538</v>
      </c>
      <c r="P24" s="15">
        <f t="shared" si="20"/>
        <v>5.7367079417596996</v>
      </c>
      <c r="Q24" s="15">
        <f t="shared" si="21"/>
        <v>5.5631470832286372</v>
      </c>
      <c r="R24" s="15">
        <f t="shared" ref="R24:R56" si="22">Q23</f>
        <v>4.7091527504911594</v>
      </c>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20">
        <f t="shared" si="1"/>
        <v>82.092336692497284</v>
      </c>
      <c r="AZ24" s="15"/>
      <c r="BA24" s="49">
        <f>賃金!Q45*$B$3/100</f>
        <v>6.9648231895032007</v>
      </c>
      <c r="BB24" s="15">
        <f t="shared" si="7"/>
        <v>6.8589841249157653</v>
      </c>
      <c r="BC24" s="15">
        <f t="shared" si="7"/>
        <v>6.7585507651501562</v>
      </c>
      <c r="BD24" s="15">
        <f t="shared" si="7"/>
        <v>6.6608380237682709</v>
      </c>
      <c r="BE24" s="15">
        <f t="shared" si="7"/>
        <v>6.967391738831866</v>
      </c>
      <c r="BF24" s="15">
        <f t="shared" si="7"/>
        <v>6.8573084220511715</v>
      </c>
      <c r="BG24" s="15">
        <f t="shared" si="7"/>
        <v>6.7360731811381029</v>
      </c>
      <c r="BH24" s="15">
        <f t="shared" si="7"/>
        <v>6.5969870543131579</v>
      </c>
      <c r="BI24" s="15">
        <f t="shared" si="7"/>
        <v>6.4322469426518873</v>
      </c>
      <c r="BJ24" s="15">
        <f t="shared" si="7"/>
        <v>6.5483819357375284</v>
      </c>
      <c r="BK24" s="15">
        <f t="shared" si="7"/>
        <v>6.2918651336092113</v>
      </c>
      <c r="BL24" s="15">
        <f t="shared" si="7"/>
        <v>5.9762442548618768</v>
      </c>
      <c r="BM24" s="15">
        <f t="shared" si="7"/>
        <v>5.5880839439095329</v>
      </c>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20">
        <f t="shared" si="8"/>
        <v>78.272955520938538</v>
      </c>
      <c r="CU24" s="15"/>
      <c r="CV24" s="49">
        <f>賃金!R45*$B$3/100</f>
        <v>9.836645604983838</v>
      </c>
      <c r="CW24" s="15">
        <f t="shared" si="11"/>
        <v>9.6129359010327544</v>
      </c>
      <c r="CX24" s="15">
        <f t="shared" si="11"/>
        <v>9.3982309225450305</v>
      </c>
      <c r="CY24" s="15">
        <f t="shared" si="11"/>
        <v>9.1799866436082151</v>
      </c>
      <c r="CZ24" s="15">
        <f t="shared" si="11"/>
        <v>9.494493161063712</v>
      </c>
      <c r="DA24" s="15">
        <f t="shared" si="11"/>
        <v>9.2017614288281759</v>
      </c>
      <c r="DB24" s="15">
        <f t="shared" si="11"/>
        <v>8.8444534000686197</v>
      </c>
      <c r="DC24" s="15">
        <f t="shared" si="11"/>
        <v>8.3946155351528748</v>
      </c>
      <c r="DD24" s="15">
        <f t="shared" si="11"/>
        <v>7.8200908724070315</v>
      </c>
      <c r="DE24" s="15">
        <f t="shared" si="11"/>
        <v>6.7903834533808318</v>
      </c>
      <c r="DF24" s="15">
        <f t="shared" si="11"/>
        <v>5.891038990740082</v>
      </c>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N24" s="20">
        <f t="shared" si="12"/>
        <v>84.627990308827336</v>
      </c>
      <c r="EO24" s="29">
        <f t="shared" si="3"/>
        <v>8894.3687218336017</v>
      </c>
      <c r="EQ24" s="13">
        <f t="shared" si="14"/>
        <v>-5616.3702649999996</v>
      </c>
      <c r="ER24" s="20">
        <f t="shared" si="4"/>
        <v>3277.9984568336022</v>
      </c>
      <c r="ES24" s="13">
        <f t="shared" si="0"/>
        <v>382.99123684955129</v>
      </c>
    </row>
    <row r="25" spans="1:149">
      <c r="A25" s="18">
        <v>2037</v>
      </c>
      <c r="C25" s="16">
        <v>34</v>
      </c>
      <c r="D25" s="49">
        <f>賃金!P46*$B$3/100</f>
        <v>6.3936083578356362</v>
      </c>
      <c r="E25" s="15">
        <f t="shared" si="2"/>
        <v>6.2751250514701518</v>
      </c>
      <c r="F25" s="15">
        <f t="shared" si="5"/>
        <v>6.1597267875527999</v>
      </c>
      <c r="G25" s="15">
        <f t="shared" si="6"/>
        <v>6.0473227208277844</v>
      </c>
      <c r="H25" s="15">
        <f t="shared" si="9"/>
        <v>5.9376188479454877</v>
      </c>
      <c r="I25" s="15">
        <f t="shared" si="10"/>
        <v>6.1899714601536946</v>
      </c>
      <c r="J25" s="15">
        <f t="shared" si="13"/>
        <v>6.0773928616892192</v>
      </c>
      <c r="K25" s="15">
        <f t="shared" si="15"/>
        <v>5.9653749031829086</v>
      </c>
      <c r="L25" s="15">
        <f t="shared" si="16"/>
        <v>5.8526670596370316</v>
      </c>
      <c r="M25" s="15">
        <f t="shared" si="17"/>
        <v>5.7377653167537561</v>
      </c>
      <c r="N25" s="15">
        <f t="shared" si="18"/>
        <v>6.1788346961267928</v>
      </c>
      <c r="O25" s="15">
        <f t="shared" si="19"/>
        <v>6.0415395898327766</v>
      </c>
      <c r="P25" s="15">
        <f t="shared" si="20"/>
        <v>5.895114673315538</v>
      </c>
      <c r="Q25" s="15">
        <f t="shared" si="21"/>
        <v>5.7367079417596996</v>
      </c>
      <c r="R25" s="15">
        <f t="shared" si="22"/>
        <v>5.5631470832286372</v>
      </c>
      <c r="S25" s="15">
        <f t="shared" ref="S25:S56" si="23">R24</f>
        <v>4.7091527504911594</v>
      </c>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20">
        <f t="shared" si="1"/>
        <v>88.367461743967439</v>
      </c>
      <c r="AZ25" s="15"/>
      <c r="BA25" s="49">
        <f>賃金!Q46*$B$3/100</f>
        <v>7.077980780270809</v>
      </c>
      <c r="BB25" s="15">
        <f t="shared" si="7"/>
        <v>6.9648231895032007</v>
      </c>
      <c r="BC25" s="15">
        <f t="shared" si="7"/>
        <v>6.8589841249157653</v>
      </c>
      <c r="BD25" s="15">
        <f t="shared" si="7"/>
        <v>6.7585507651501562</v>
      </c>
      <c r="BE25" s="15">
        <f t="shared" si="7"/>
        <v>6.6608380237682709</v>
      </c>
      <c r="BF25" s="15">
        <f t="shared" si="7"/>
        <v>6.967391738831866</v>
      </c>
      <c r="BG25" s="15">
        <f t="shared" si="7"/>
        <v>6.8573084220511715</v>
      </c>
      <c r="BH25" s="15">
        <f t="shared" si="7"/>
        <v>6.7360731811381029</v>
      </c>
      <c r="BI25" s="15">
        <f t="shared" si="7"/>
        <v>6.5969870543131579</v>
      </c>
      <c r="BJ25" s="15">
        <f t="shared" si="7"/>
        <v>6.4322469426518873</v>
      </c>
      <c r="BK25" s="15">
        <f t="shared" si="7"/>
        <v>6.5483819357375284</v>
      </c>
      <c r="BL25" s="15">
        <f t="shared" si="7"/>
        <v>6.2918651336092113</v>
      </c>
      <c r="BM25" s="15">
        <f t="shared" si="7"/>
        <v>5.9762442548618768</v>
      </c>
      <c r="BN25" s="15">
        <f t="shared" si="7"/>
        <v>5.5880839439095329</v>
      </c>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20">
        <f t="shared" si="8"/>
        <v>85.237778710441731</v>
      </c>
      <c r="CU25" s="15"/>
      <c r="CV25" s="49">
        <f>賃金!R46*$B$3/100</f>
        <v>10.0789709094561</v>
      </c>
      <c r="CW25" s="15">
        <f t="shared" si="11"/>
        <v>9.836645604983838</v>
      </c>
      <c r="CX25" s="15">
        <f t="shared" si="11"/>
        <v>9.6129359010327544</v>
      </c>
      <c r="CY25" s="15">
        <f t="shared" si="11"/>
        <v>9.3982309225450305</v>
      </c>
      <c r="CZ25" s="15">
        <f t="shared" si="11"/>
        <v>9.1799866436082151</v>
      </c>
      <c r="DA25" s="15">
        <f t="shared" si="11"/>
        <v>9.494493161063712</v>
      </c>
      <c r="DB25" s="15">
        <f t="shared" si="11"/>
        <v>9.2017614288281759</v>
      </c>
      <c r="DC25" s="15">
        <f t="shared" si="11"/>
        <v>8.8444534000686197</v>
      </c>
      <c r="DD25" s="15">
        <f t="shared" si="11"/>
        <v>8.3946155351528748</v>
      </c>
      <c r="DE25" s="15">
        <f t="shared" si="11"/>
        <v>7.8200908724070315</v>
      </c>
      <c r="DF25" s="15">
        <f t="shared" si="11"/>
        <v>6.7903834533808318</v>
      </c>
      <c r="DG25" s="15">
        <f t="shared" si="11"/>
        <v>5.891038990740082</v>
      </c>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N25" s="20">
        <f t="shared" si="12"/>
        <v>94.464635913811179</v>
      </c>
      <c r="EO25" s="29">
        <f t="shared" si="3"/>
        <v>9782.0078206944472</v>
      </c>
      <c r="EQ25" s="13">
        <f t="shared" si="14"/>
        <v>-5616.3702649999996</v>
      </c>
      <c r="ER25" s="20">
        <f t="shared" si="4"/>
        <v>4165.6375556944477</v>
      </c>
      <c r="ES25" s="13">
        <f t="shared" si="0"/>
        <v>421.79385197332647</v>
      </c>
    </row>
    <row r="26" spans="1:149">
      <c r="A26" s="18">
        <v>2038</v>
      </c>
      <c r="C26" s="16">
        <v>35</v>
      </c>
      <c r="D26" s="49">
        <f>賃金!P47*$B$3/100</f>
        <v>6.5178203673796409</v>
      </c>
      <c r="E26" s="15">
        <f t="shared" si="2"/>
        <v>6.3936083578356362</v>
      </c>
      <c r="F26" s="15">
        <f t="shared" si="5"/>
        <v>6.2751250514701518</v>
      </c>
      <c r="G26" s="15">
        <f t="shared" si="6"/>
        <v>6.1597267875527999</v>
      </c>
      <c r="H26" s="15">
        <f t="shared" si="9"/>
        <v>6.0473227208277844</v>
      </c>
      <c r="I26" s="15">
        <f t="shared" si="10"/>
        <v>5.9376188479454877</v>
      </c>
      <c r="J26" s="15">
        <f t="shared" si="13"/>
        <v>6.1899714601536946</v>
      </c>
      <c r="K26" s="15">
        <f t="shared" si="15"/>
        <v>6.0773928616892192</v>
      </c>
      <c r="L26" s="15">
        <f t="shared" si="16"/>
        <v>5.9653749031829086</v>
      </c>
      <c r="M26" s="15">
        <f t="shared" si="17"/>
        <v>5.8526670596370316</v>
      </c>
      <c r="N26" s="15">
        <f t="shared" si="18"/>
        <v>5.7377653167537561</v>
      </c>
      <c r="O26" s="15">
        <f t="shared" si="19"/>
        <v>6.1788346961267928</v>
      </c>
      <c r="P26" s="15">
        <f t="shared" si="20"/>
        <v>6.0415395898327766</v>
      </c>
      <c r="Q26" s="15">
        <f t="shared" si="21"/>
        <v>5.895114673315538</v>
      </c>
      <c r="R26" s="15">
        <f t="shared" si="22"/>
        <v>5.7367079417596996</v>
      </c>
      <c r="S26" s="15">
        <f t="shared" si="23"/>
        <v>5.5631470832286372</v>
      </c>
      <c r="T26" s="15">
        <f t="shared" ref="T26:T56" si="24">S25</f>
        <v>4.7091527504911594</v>
      </c>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20">
        <f t="shared" si="1"/>
        <v>94.761070101803071</v>
      </c>
      <c r="AZ26" s="15"/>
      <c r="BA26" s="49">
        <f>賃金!Q47*$B$3/100</f>
        <v>7.0442582543504537</v>
      </c>
      <c r="BB26" s="15">
        <f t="shared" si="7"/>
        <v>7.077980780270809</v>
      </c>
      <c r="BC26" s="15">
        <f t="shared" si="7"/>
        <v>6.9648231895032007</v>
      </c>
      <c r="BD26" s="15">
        <f t="shared" si="7"/>
        <v>6.8589841249157653</v>
      </c>
      <c r="BE26" s="15">
        <f t="shared" si="7"/>
        <v>6.7585507651501562</v>
      </c>
      <c r="BF26" s="15">
        <f t="shared" si="7"/>
        <v>6.6608380237682709</v>
      </c>
      <c r="BG26" s="15">
        <f t="shared" si="7"/>
        <v>6.967391738831866</v>
      </c>
      <c r="BH26" s="15">
        <f t="shared" si="7"/>
        <v>6.8573084220511715</v>
      </c>
      <c r="BI26" s="15">
        <f t="shared" si="7"/>
        <v>6.7360731811381029</v>
      </c>
      <c r="BJ26" s="15">
        <f t="shared" si="7"/>
        <v>6.5969870543131579</v>
      </c>
      <c r="BK26" s="15">
        <f t="shared" si="7"/>
        <v>6.4322469426518873</v>
      </c>
      <c r="BL26" s="15">
        <f t="shared" si="7"/>
        <v>6.5483819357375284</v>
      </c>
      <c r="BM26" s="15">
        <f t="shared" si="7"/>
        <v>6.2918651336092113</v>
      </c>
      <c r="BN26" s="15">
        <f t="shared" si="7"/>
        <v>5.9762442548618768</v>
      </c>
      <c r="BO26" s="15">
        <f t="shared" si="7"/>
        <v>5.5880839439095329</v>
      </c>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20">
        <f t="shared" si="8"/>
        <v>92.315759490712537</v>
      </c>
      <c r="CU26" s="15"/>
      <c r="CV26" s="49">
        <f>賃金!R47*$B$3/100</f>
        <v>10.010795528001115</v>
      </c>
      <c r="CW26" s="15">
        <f t="shared" si="11"/>
        <v>10.0789709094561</v>
      </c>
      <c r="CX26" s="15">
        <f t="shared" si="11"/>
        <v>9.836645604983838</v>
      </c>
      <c r="CY26" s="15">
        <f t="shared" si="11"/>
        <v>9.6129359010327544</v>
      </c>
      <c r="CZ26" s="15">
        <f t="shared" si="11"/>
        <v>9.3982309225450305</v>
      </c>
      <c r="DA26" s="15">
        <f t="shared" si="11"/>
        <v>9.1799866436082151</v>
      </c>
      <c r="DB26" s="15">
        <f t="shared" si="11"/>
        <v>9.494493161063712</v>
      </c>
      <c r="DC26" s="15">
        <f t="shared" si="11"/>
        <v>9.2017614288281759</v>
      </c>
      <c r="DD26" s="15">
        <f t="shared" si="11"/>
        <v>8.8444534000686197</v>
      </c>
      <c r="DE26" s="15">
        <f t="shared" si="11"/>
        <v>8.3946155351528748</v>
      </c>
      <c r="DF26" s="15">
        <f t="shared" si="11"/>
        <v>7.8200908724070315</v>
      </c>
      <c r="DG26" s="15">
        <f t="shared" si="11"/>
        <v>6.7903834533808318</v>
      </c>
      <c r="DH26" s="15">
        <f t="shared" si="11"/>
        <v>5.891038990740082</v>
      </c>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N26" s="20">
        <f t="shared" si="12"/>
        <v>104.54360682326728</v>
      </c>
      <c r="EO26" s="29">
        <f t="shared" si="3"/>
        <v>10689.708770017414</v>
      </c>
      <c r="EQ26" s="13">
        <f t="shared" si="14"/>
        <v>-5616.3702649999996</v>
      </c>
      <c r="ER26" s="20">
        <f t="shared" si="4"/>
        <v>5073.3385050174147</v>
      </c>
      <c r="ES26" s="13">
        <f t="shared" si="0"/>
        <v>445.19602534714443</v>
      </c>
    </row>
    <row r="27" spans="1:149">
      <c r="A27" s="18">
        <v>2039</v>
      </c>
      <c r="C27" s="13">
        <v>36</v>
      </c>
      <c r="D27" s="49">
        <f>賃金!P48*$B$3/100</f>
        <v>6.6420216375684058</v>
      </c>
      <c r="E27" s="15">
        <f t="shared" si="2"/>
        <v>6.5178203673796409</v>
      </c>
      <c r="F27" s="15">
        <f t="shared" si="5"/>
        <v>6.3936083578356362</v>
      </c>
      <c r="G27" s="15">
        <f t="shared" si="6"/>
        <v>6.2751250514701518</v>
      </c>
      <c r="H27" s="15">
        <f t="shared" si="9"/>
        <v>6.1597267875527999</v>
      </c>
      <c r="I27" s="15">
        <f t="shared" si="10"/>
        <v>6.0473227208277844</v>
      </c>
      <c r="J27" s="15">
        <f t="shared" si="13"/>
        <v>5.9376188479454877</v>
      </c>
      <c r="K27" s="15">
        <f t="shared" si="15"/>
        <v>6.1899714601536946</v>
      </c>
      <c r="L27" s="15">
        <f t="shared" si="16"/>
        <v>6.0773928616892192</v>
      </c>
      <c r="M27" s="15">
        <f t="shared" si="17"/>
        <v>5.9653749031829086</v>
      </c>
      <c r="N27" s="15">
        <f t="shared" si="18"/>
        <v>5.8526670596370316</v>
      </c>
      <c r="O27" s="15">
        <f t="shared" si="19"/>
        <v>5.7377653167537561</v>
      </c>
      <c r="P27" s="15">
        <f t="shared" si="20"/>
        <v>6.1788346961267928</v>
      </c>
      <c r="Q27" s="15">
        <f t="shared" si="21"/>
        <v>6.0415395898327766</v>
      </c>
      <c r="R27" s="15">
        <f t="shared" si="22"/>
        <v>5.895114673315538</v>
      </c>
      <c r="S27" s="15">
        <f t="shared" si="23"/>
        <v>5.7367079417596996</v>
      </c>
      <c r="T27" s="15">
        <f t="shared" si="24"/>
        <v>5.5631470832286372</v>
      </c>
      <c r="U27" s="15">
        <f t="shared" ref="U27:U56" si="25">T26</f>
        <v>4.7091527504911594</v>
      </c>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20">
        <f t="shared" si="1"/>
        <v>101.27889046918271</v>
      </c>
      <c r="AZ27" s="15"/>
      <c r="BA27" s="49">
        <f>賃金!Q48*$B$3/100</f>
        <v>7.1721487834273008</v>
      </c>
      <c r="BB27" s="15">
        <f t="shared" si="7"/>
        <v>7.0442582543504537</v>
      </c>
      <c r="BC27" s="15">
        <f t="shared" si="7"/>
        <v>7.077980780270809</v>
      </c>
      <c r="BD27" s="15">
        <f t="shared" si="7"/>
        <v>6.9648231895032007</v>
      </c>
      <c r="BE27" s="15">
        <f t="shared" si="7"/>
        <v>6.8589841249157653</v>
      </c>
      <c r="BF27" s="15">
        <f t="shared" si="7"/>
        <v>6.7585507651501562</v>
      </c>
      <c r="BG27" s="15">
        <f t="shared" si="7"/>
        <v>6.6608380237682709</v>
      </c>
      <c r="BH27" s="15">
        <f t="shared" si="7"/>
        <v>6.967391738831866</v>
      </c>
      <c r="BI27" s="15">
        <f t="shared" si="7"/>
        <v>6.8573084220511715</v>
      </c>
      <c r="BJ27" s="15">
        <f t="shared" si="7"/>
        <v>6.7360731811381029</v>
      </c>
      <c r="BK27" s="15">
        <f t="shared" si="7"/>
        <v>6.5969870543131579</v>
      </c>
      <c r="BL27" s="15">
        <f t="shared" si="7"/>
        <v>6.4322469426518873</v>
      </c>
      <c r="BM27" s="15">
        <f t="shared" si="7"/>
        <v>6.5483819357375284</v>
      </c>
      <c r="BN27" s="15">
        <f t="shared" si="7"/>
        <v>6.2918651336092113</v>
      </c>
      <c r="BO27" s="15">
        <f t="shared" si="7"/>
        <v>5.9762442548618768</v>
      </c>
      <c r="BP27" s="15">
        <f t="shared" si="7"/>
        <v>5.5880839439095329</v>
      </c>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20">
        <f t="shared" si="8"/>
        <v>99.36001774506299</v>
      </c>
      <c r="CU27" s="15"/>
      <c r="CV27" s="49">
        <f>賃金!R48*$B$3/100</f>
        <v>10.298811092286055</v>
      </c>
      <c r="CW27" s="15">
        <f t="shared" si="11"/>
        <v>10.010795528001115</v>
      </c>
      <c r="CX27" s="15">
        <f t="shared" si="11"/>
        <v>10.0789709094561</v>
      </c>
      <c r="CY27" s="15">
        <f t="shared" si="11"/>
        <v>9.836645604983838</v>
      </c>
      <c r="CZ27" s="15">
        <f t="shared" si="11"/>
        <v>9.6129359010327544</v>
      </c>
      <c r="DA27" s="15">
        <f t="shared" si="11"/>
        <v>9.3982309225450305</v>
      </c>
      <c r="DB27" s="15">
        <f t="shared" si="11"/>
        <v>9.1799866436082151</v>
      </c>
      <c r="DC27" s="15">
        <f t="shared" si="11"/>
        <v>9.494493161063712</v>
      </c>
      <c r="DD27" s="15">
        <f t="shared" si="11"/>
        <v>9.2017614288281759</v>
      </c>
      <c r="DE27" s="15">
        <f t="shared" si="11"/>
        <v>8.8444534000686197</v>
      </c>
      <c r="DF27" s="15">
        <f t="shared" si="11"/>
        <v>8.3946155351528748</v>
      </c>
      <c r="DG27" s="15">
        <f t="shared" si="11"/>
        <v>7.8200908724070315</v>
      </c>
      <c r="DH27" s="15">
        <f t="shared" si="11"/>
        <v>6.7903834533808318</v>
      </c>
      <c r="DI27" s="15">
        <f t="shared" si="11"/>
        <v>5.891038990740082</v>
      </c>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N27" s="20">
        <f t="shared" si="12"/>
        <v>114.55440235126839</v>
      </c>
      <c r="EO27" s="29">
        <f t="shared" si="3"/>
        <v>11598.246156055044</v>
      </c>
      <c r="EQ27" s="13">
        <f t="shared" si="14"/>
        <v>-5616.3702649999996</v>
      </c>
      <c r="ER27" s="20">
        <f t="shared" si="4"/>
        <v>5981.8758910550441</v>
      </c>
      <c r="ES27" s="13">
        <f t="shared" si="0"/>
        <v>454.91840628283876</v>
      </c>
    </row>
    <row r="28" spans="1:149">
      <c r="A28" s="18">
        <v>2040</v>
      </c>
      <c r="C28" s="13">
        <v>37</v>
      </c>
      <c r="D28" s="49">
        <f>賃金!P49*$B$3/100</f>
        <v>6.7684336584536968</v>
      </c>
      <c r="E28" s="15">
        <f t="shared" si="2"/>
        <v>6.6420216375684058</v>
      </c>
      <c r="F28" s="15">
        <f t="shared" si="5"/>
        <v>6.5178203673796409</v>
      </c>
      <c r="G28" s="15">
        <f t="shared" si="6"/>
        <v>6.3936083578356362</v>
      </c>
      <c r="H28" s="15">
        <f t="shared" si="9"/>
        <v>6.2751250514701518</v>
      </c>
      <c r="I28" s="15">
        <f t="shared" si="10"/>
        <v>6.1597267875527999</v>
      </c>
      <c r="J28" s="15">
        <f t="shared" si="13"/>
        <v>6.0473227208277844</v>
      </c>
      <c r="K28" s="15">
        <f t="shared" si="15"/>
        <v>5.9376188479454877</v>
      </c>
      <c r="L28" s="15">
        <f t="shared" si="16"/>
        <v>6.1899714601536946</v>
      </c>
      <c r="M28" s="15">
        <f t="shared" si="17"/>
        <v>6.0773928616892192</v>
      </c>
      <c r="N28" s="15">
        <f t="shared" si="18"/>
        <v>5.9653749031829086</v>
      </c>
      <c r="O28" s="15">
        <f t="shared" si="19"/>
        <v>5.8526670596370316</v>
      </c>
      <c r="P28" s="15">
        <f t="shared" si="20"/>
        <v>5.7377653167537561</v>
      </c>
      <c r="Q28" s="15">
        <f t="shared" si="21"/>
        <v>6.1788346961267928</v>
      </c>
      <c r="R28" s="15">
        <f t="shared" si="22"/>
        <v>6.0415395898327766</v>
      </c>
      <c r="S28" s="15">
        <f t="shared" si="23"/>
        <v>5.895114673315538</v>
      </c>
      <c r="T28" s="15">
        <f t="shared" si="24"/>
        <v>5.7367079417596996</v>
      </c>
      <c r="U28" s="15">
        <f t="shared" si="25"/>
        <v>5.5631470832286372</v>
      </c>
      <c r="V28" s="15">
        <f t="shared" ref="V28:V56" si="26">U27</f>
        <v>4.7091527504911594</v>
      </c>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20">
        <f t="shared" si="1"/>
        <v>107.92091210675112</v>
      </c>
      <c r="AZ28" s="15"/>
      <c r="BA28" s="49">
        <f>賃金!Q49*$B$3/100</f>
        <v>7.3088047157221512</v>
      </c>
      <c r="BB28" s="15">
        <f t="shared" si="7"/>
        <v>7.1721487834273008</v>
      </c>
      <c r="BC28" s="15">
        <f t="shared" si="7"/>
        <v>7.0442582543504537</v>
      </c>
      <c r="BD28" s="15">
        <f t="shared" si="7"/>
        <v>7.077980780270809</v>
      </c>
      <c r="BE28" s="15">
        <f t="shared" si="7"/>
        <v>6.9648231895032007</v>
      </c>
      <c r="BF28" s="15">
        <f t="shared" si="7"/>
        <v>6.8589841249157653</v>
      </c>
      <c r="BG28" s="15">
        <f t="shared" si="7"/>
        <v>6.7585507651501562</v>
      </c>
      <c r="BH28" s="15">
        <f t="shared" si="7"/>
        <v>6.6608380237682709</v>
      </c>
      <c r="BI28" s="15">
        <f t="shared" si="7"/>
        <v>6.967391738831866</v>
      </c>
      <c r="BJ28" s="15">
        <f t="shared" si="7"/>
        <v>6.8573084220511715</v>
      </c>
      <c r="BK28" s="15">
        <f t="shared" si="7"/>
        <v>6.7360731811381029</v>
      </c>
      <c r="BL28" s="15">
        <f t="shared" si="7"/>
        <v>6.5969870543131579</v>
      </c>
      <c r="BM28" s="15">
        <f t="shared" si="7"/>
        <v>6.4322469426518873</v>
      </c>
      <c r="BN28" s="15">
        <f t="shared" si="7"/>
        <v>6.5483819357375284</v>
      </c>
      <c r="BO28" s="15">
        <f t="shared" si="7"/>
        <v>6.2918651336092113</v>
      </c>
      <c r="BP28" s="15">
        <f t="shared" si="7"/>
        <v>5.9762442548618768</v>
      </c>
      <c r="BQ28" s="15">
        <f t="shared" si="7"/>
        <v>5.5880839439095329</v>
      </c>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20">
        <f t="shared" si="8"/>
        <v>106.53216652849028</v>
      </c>
      <c r="CU28" s="15"/>
      <c r="CV28" s="49">
        <f>賃金!R49*$B$3/100</f>
        <v>10.617691829735302</v>
      </c>
      <c r="CW28" s="15">
        <f t="shared" si="11"/>
        <v>10.298811092286055</v>
      </c>
      <c r="CX28" s="15">
        <f t="shared" si="11"/>
        <v>10.010795528001115</v>
      </c>
      <c r="CY28" s="15">
        <f t="shared" si="11"/>
        <v>10.0789709094561</v>
      </c>
      <c r="CZ28" s="15">
        <f t="shared" si="11"/>
        <v>9.836645604983838</v>
      </c>
      <c r="DA28" s="15">
        <f t="shared" si="11"/>
        <v>9.6129359010327544</v>
      </c>
      <c r="DB28" s="15">
        <f t="shared" si="11"/>
        <v>9.3982309225450305</v>
      </c>
      <c r="DC28" s="15">
        <f t="shared" si="11"/>
        <v>9.1799866436082151</v>
      </c>
      <c r="DD28" s="15">
        <f t="shared" si="11"/>
        <v>9.494493161063712</v>
      </c>
      <c r="DE28" s="15">
        <f t="shared" si="11"/>
        <v>9.2017614288281759</v>
      </c>
      <c r="DF28" s="15">
        <f t="shared" si="11"/>
        <v>8.8444534000686197</v>
      </c>
      <c r="DG28" s="15">
        <f t="shared" si="11"/>
        <v>8.3946155351528748</v>
      </c>
      <c r="DH28" s="15">
        <f t="shared" si="11"/>
        <v>7.8200908724070315</v>
      </c>
      <c r="DI28" s="15">
        <f t="shared" si="11"/>
        <v>6.7903834533808318</v>
      </c>
      <c r="DJ28" s="15">
        <f t="shared" si="11"/>
        <v>5.891038990740082</v>
      </c>
      <c r="DK28" s="15"/>
      <c r="DL28" s="15"/>
      <c r="DM28" s="15"/>
      <c r="DN28" s="15"/>
      <c r="DO28" s="15"/>
      <c r="DP28" s="15"/>
      <c r="DQ28" s="15"/>
      <c r="DR28" s="15"/>
      <c r="DS28" s="15"/>
      <c r="DT28" s="15"/>
      <c r="DU28" s="15"/>
      <c r="DV28" s="15"/>
      <c r="DW28" s="15"/>
      <c r="DX28" s="15"/>
      <c r="DY28" s="15"/>
      <c r="DZ28" s="15"/>
      <c r="EA28" s="15"/>
      <c r="EB28" s="15"/>
      <c r="EC28" s="15"/>
      <c r="ED28" s="15"/>
      <c r="EE28" s="15"/>
      <c r="EF28" s="15"/>
      <c r="EN28" s="20">
        <f t="shared" si="12"/>
        <v>124.85321344355445</v>
      </c>
      <c r="EO28" s="29">
        <f t="shared" si="3"/>
        <v>12529.907319790445</v>
      </c>
      <c r="EQ28" s="13">
        <f t="shared" si="14"/>
        <v>-5616.3702649999996</v>
      </c>
      <c r="ER28" s="20">
        <f t="shared" si="4"/>
        <v>6913.5370547904458</v>
      </c>
      <c r="ES28" s="13">
        <f t="shared" si="0"/>
        <v>455.65388599463381</v>
      </c>
    </row>
    <row r="29" spans="1:149">
      <c r="A29" s="18">
        <v>2041</v>
      </c>
      <c r="C29" s="13">
        <v>38</v>
      </c>
      <c r="D29" s="49">
        <f>賃金!P50*$B$3/100</f>
        <v>6.8964055570862106</v>
      </c>
      <c r="E29" s="15">
        <f t="shared" si="2"/>
        <v>6.7684336584536968</v>
      </c>
      <c r="F29" s="15">
        <f t="shared" si="5"/>
        <v>6.6420216375684058</v>
      </c>
      <c r="G29" s="15">
        <f t="shared" si="6"/>
        <v>6.5178203673796409</v>
      </c>
      <c r="H29" s="15">
        <f t="shared" si="9"/>
        <v>6.3936083578356362</v>
      </c>
      <c r="I29" s="15">
        <f t="shared" si="10"/>
        <v>6.2751250514701518</v>
      </c>
      <c r="J29" s="15">
        <f t="shared" si="13"/>
        <v>6.1597267875527999</v>
      </c>
      <c r="K29" s="15">
        <f t="shared" si="15"/>
        <v>6.0473227208277844</v>
      </c>
      <c r="L29" s="15">
        <f t="shared" si="16"/>
        <v>5.9376188479454877</v>
      </c>
      <c r="M29" s="15">
        <f t="shared" si="17"/>
        <v>6.1899714601536946</v>
      </c>
      <c r="N29" s="15">
        <f t="shared" si="18"/>
        <v>6.0773928616892192</v>
      </c>
      <c r="O29" s="15">
        <f t="shared" si="19"/>
        <v>5.9653749031829086</v>
      </c>
      <c r="P29" s="15">
        <f t="shared" si="20"/>
        <v>5.8526670596370316</v>
      </c>
      <c r="Q29" s="15">
        <f t="shared" si="21"/>
        <v>5.7377653167537561</v>
      </c>
      <c r="R29" s="15">
        <f t="shared" si="22"/>
        <v>6.1788346961267928</v>
      </c>
      <c r="S29" s="15">
        <f t="shared" si="23"/>
        <v>6.0415395898327766</v>
      </c>
      <c r="T29" s="15">
        <f t="shared" si="24"/>
        <v>5.895114673315538</v>
      </c>
      <c r="U29" s="15">
        <f t="shared" si="25"/>
        <v>5.7367079417596996</v>
      </c>
      <c r="V29" s="15">
        <f t="shared" si="26"/>
        <v>5.5631470832286372</v>
      </c>
      <c r="W29" s="15">
        <f t="shared" ref="W29:W56" si="27">V28</f>
        <v>4.7091527504911594</v>
      </c>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20">
        <f t="shared" si="1"/>
        <v>114.68934576520482</v>
      </c>
      <c r="AZ29" s="15"/>
      <c r="BA29" s="49">
        <f>賃金!Q50*$B$3/100</f>
        <v>7.4535990082770436</v>
      </c>
      <c r="BB29" s="15">
        <f t="shared" si="7"/>
        <v>7.3088047157221512</v>
      </c>
      <c r="BC29" s="15">
        <f t="shared" si="7"/>
        <v>7.1721487834273008</v>
      </c>
      <c r="BD29" s="15">
        <f t="shared" si="7"/>
        <v>7.0442582543504537</v>
      </c>
      <c r="BE29" s="15">
        <f t="shared" si="7"/>
        <v>7.077980780270809</v>
      </c>
      <c r="BF29" s="15">
        <f t="shared" si="7"/>
        <v>6.9648231895032007</v>
      </c>
      <c r="BG29" s="15">
        <f t="shared" si="7"/>
        <v>6.8589841249157653</v>
      </c>
      <c r="BH29" s="15">
        <f t="shared" si="7"/>
        <v>6.7585507651501562</v>
      </c>
      <c r="BI29" s="15">
        <f t="shared" si="7"/>
        <v>6.6608380237682709</v>
      </c>
      <c r="BJ29" s="15">
        <f t="shared" si="7"/>
        <v>6.967391738831866</v>
      </c>
      <c r="BK29" s="15">
        <f t="shared" si="7"/>
        <v>6.8573084220511715</v>
      </c>
      <c r="BL29" s="15">
        <f t="shared" si="7"/>
        <v>6.7360731811381029</v>
      </c>
      <c r="BM29" s="15">
        <f t="shared" si="7"/>
        <v>6.5969870543131579</v>
      </c>
      <c r="BN29" s="15">
        <f t="shared" si="7"/>
        <v>6.4322469426518873</v>
      </c>
      <c r="BO29" s="15">
        <f t="shared" si="7"/>
        <v>6.5483819357375284</v>
      </c>
      <c r="BP29" s="15">
        <f t="shared" si="7"/>
        <v>6.2918651336092113</v>
      </c>
      <c r="BQ29" s="15">
        <f t="shared" si="7"/>
        <v>5.9762442548618768</v>
      </c>
      <c r="BR29" s="15">
        <f t="shared" ref="BN29:CC49" si="28">BQ28</f>
        <v>5.5880839439095329</v>
      </c>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20">
        <f t="shared" si="8"/>
        <v>113.84097124421245</v>
      </c>
      <c r="CU29" s="15"/>
      <c r="CV29" s="49">
        <f>賃金!R50*$B$3/100</f>
        <v>10.96737008432917</v>
      </c>
      <c r="CW29" s="15">
        <f t="shared" si="11"/>
        <v>10.617691829735302</v>
      </c>
      <c r="CX29" s="15">
        <f t="shared" si="11"/>
        <v>10.298811092286055</v>
      </c>
      <c r="CY29" s="15">
        <f t="shared" si="11"/>
        <v>10.010795528001115</v>
      </c>
      <c r="CZ29" s="15">
        <f t="shared" si="11"/>
        <v>10.0789709094561</v>
      </c>
      <c r="DA29" s="15">
        <f t="shared" si="11"/>
        <v>9.836645604983838</v>
      </c>
      <c r="DB29" s="15">
        <f t="shared" si="11"/>
        <v>9.6129359010327544</v>
      </c>
      <c r="DC29" s="15">
        <f t="shared" si="11"/>
        <v>9.3982309225450305</v>
      </c>
      <c r="DD29" s="15">
        <f t="shared" si="11"/>
        <v>9.1799866436082151</v>
      </c>
      <c r="DE29" s="15">
        <f t="shared" si="11"/>
        <v>9.494493161063712</v>
      </c>
      <c r="DF29" s="15">
        <f t="shared" si="11"/>
        <v>9.2017614288281759</v>
      </c>
      <c r="DG29" s="15">
        <f t="shared" si="11"/>
        <v>8.8444534000686197</v>
      </c>
      <c r="DH29" s="15">
        <f t="shared" si="11"/>
        <v>8.3946155351528748</v>
      </c>
      <c r="DI29" s="15">
        <f t="shared" si="11"/>
        <v>7.8200908724070315</v>
      </c>
      <c r="DJ29" s="15">
        <f t="shared" si="11"/>
        <v>6.7903834533808318</v>
      </c>
      <c r="DK29" s="15">
        <f t="shared" si="11"/>
        <v>5.891038990740082</v>
      </c>
      <c r="DL29" s="15"/>
      <c r="DM29" s="15"/>
      <c r="DN29" s="15"/>
      <c r="DO29" s="15"/>
      <c r="DP29" s="15"/>
      <c r="DQ29" s="15"/>
      <c r="DR29" s="15"/>
      <c r="DS29" s="15"/>
      <c r="DT29" s="15"/>
      <c r="DU29" s="15"/>
      <c r="DV29" s="15"/>
      <c r="DW29" s="15"/>
      <c r="DX29" s="15"/>
      <c r="DY29" s="15"/>
      <c r="DZ29" s="15"/>
      <c r="EA29" s="15"/>
      <c r="EB29" s="15"/>
      <c r="EC29" s="15"/>
      <c r="ED29" s="15"/>
      <c r="EE29" s="15"/>
      <c r="EF29" s="15"/>
      <c r="EN29" s="20">
        <f t="shared" si="12"/>
        <v>135.47090527328973</v>
      </c>
      <c r="EO29" s="29">
        <f t="shared" si="3"/>
        <v>13486.68617453618</v>
      </c>
      <c r="EQ29" s="13">
        <f t="shared" si="14"/>
        <v>-5616.3702649999996</v>
      </c>
      <c r="ER29" s="20">
        <f t="shared" si="4"/>
        <v>7870.3159095361807</v>
      </c>
      <c r="ES29" s="13">
        <f t="shared" si="0"/>
        <v>449.53718468698133</v>
      </c>
    </row>
    <row r="30" spans="1:149">
      <c r="A30" s="18">
        <v>2042</v>
      </c>
      <c r="C30" s="13">
        <v>39</v>
      </c>
      <c r="D30" s="49">
        <f>賃金!P51*$B$3/100</f>
        <v>7.0251188260600985</v>
      </c>
      <c r="E30" s="15">
        <f t="shared" si="2"/>
        <v>6.8964055570862106</v>
      </c>
      <c r="F30" s="15">
        <f t="shared" si="5"/>
        <v>6.7684336584536968</v>
      </c>
      <c r="G30" s="15">
        <f t="shared" si="6"/>
        <v>6.6420216375684058</v>
      </c>
      <c r="H30" s="15">
        <f t="shared" si="9"/>
        <v>6.5178203673796409</v>
      </c>
      <c r="I30" s="15">
        <f t="shared" si="10"/>
        <v>6.3936083578356362</v>
      </c>
      <c r="J30" s="15">
        <f t="shared" si="13"/>
        <v>6.2751250514701518</v>
      </c>
      <c r="K30" s="15">
        <f t="shared" si="15"/>
        <v>6.1597267875527999</v>
      </c>
      <c r="L30" s="15">
        <f t="shared" si="16"/>
        <v>6.0473227208277844</v>
      </c>
      <c r="M30" s="15">
        <f t="shared" si="17"/>
        <v>5.9376188479454877</v>
      </c>
      <c r="N30" s="15">
        <f t="shared" si="18"/>
        <v>6.1899714601536946</v>
      </c>
      <c r="O30" s="15">
        <f t="shared" si="19"/>
        <v>6.0773928616892192</v>
      </c>
      <c r="P30" s="15">
        <f t="shared" si="20"/>
        <v>5.9653749031829086</v>
      </c>
      <c r="Q30" s="15">
        <f t="shared" si="21"/>
        <v>5.8526670596370316</v>
      </c>
      <c r="R30" s="15">
        <f t="shared" si="22"/>
        <v>5.7377653167537561</v>
      </c>
      <c r="S30" s="15">
        <f t="shared" si="23"/>
        <v>6.1788346961267928</v>
      </c>
      <c r="T30" s="15">
        <f t="shared" si="24"/>
        <v>6.0415395898327766</v>
      </c>
      <c r="U30" s="15">
        <f t="shared" si="25"/>
        <v>5.895114673315538</v>
      </c>
      <c r="V30" s="15">
        <f t="shared" si="26"/>
        <v>5.7367079417596996</v>
      </c>
      <c r="W30" s="15">
        <f t="shared" si="27"/>
        <v>5.5631470832286372</v>
      </c>
      <c r="X30" s="15">
        <f t="shared" ref="X30:X56" si="29">W29</f>
        <v>4.7091527504911594</v>
      </c>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20">
        <f t="shared" si="1"/>
        <v>121.58575132229103</v>
      </c>
      <c r="AZ30" s="15"/>
      <c r="BA30" s="49">
        <f>賃金!Q51*$B$3/100</f>
        <v>7.6054109255385685</v>
      </c>
      <c r="BB30" s="15">
        <f t="shared" si="7"/>
        <v>7.4535990082770436</v>
      </c>
      <c r="BC30" s="15">
        <f t="shared" si="7"/>
        <v>7.3088047157221512</v>
      </c>
      <c r="BD30" s="15">
        <f t="shared" si="7"/>
        <v>7.1721487834273008</v>
      </c>
      <c r="BE30" s="15">
        <f t="shared" si="7"/>
        <v>7.0442582543504537</v>
      </c>
      <c r="BF30" s="15">
        <f t="shared" si="7"/>
        <v>7.077980780270809</v>
      </c>
      <c r="BG30" s="15">
        <f t="shared" si="7"/>
        <v>6.9648231895032007</v>
      </c>
      <c r="BH30" s="15">
        <f t="shared" si="7"/>
        <v>6.8589841249157653</v>
      </c>
      <c r="BI30" s="15">
        <f t="shared" si="7"/>
        <v>6.7585507651501562</v>
      </c>
      <c r="BJ30" s="15">
        <f t="shared" si="7"/>
        <v>6.6608380237682709</v>
      </c>
      <c r="BK30" s="15">
        <f t="shared" si="7"/>
        <v>6.967391738831866</v>
      </c>
      <c r="BL30" s="15">
        <f t="shared" si="7"/>
        <v>6.8573084220511715</v>
      </c>
      <c r="BM30" s="15">
        <f t="shared" si="7"/>
        <v>6.7360731811381029</v>
      </c>
      <c r="BN30" s="15">
        <f t="shared" si="28"/>
        <v>6.5969870543131579</v>
      </c>
      <c r="BO30" s="15">
        <f t="shared" si="28"/>
        <v>6.4322469426518873</v>
      </c>
      <c r="BP30" s="15">
        <f t="shared" si="28"/>
        <v>6.5483819357375284</v>
      </c>
      <c r="BQ30" s="15">
        <f t="shared" si="28"/>
        <v>6.2918651336092113</v>
      </c>
      <c r="BR30" s="15">
        <f t="shared" si="28"/>
        <v>5.9762442548618768</v>
      </c>
      <c r="BS30" s="15">
        <f t="shared" si="28"/>
        <v>5.5880839439095329</v>
      </c>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20">
        <f t="shared" si="8"/>
        <v>121.29457025248948</v>
      </c>
      <c r="CU30" s="15"/>
      <c r="CV30" s="49">
        <f>賃金!R51*$B$3/100</f>
        <v>11.345932885526729</v>
      </c>
      <c r="CW30" s="15">
        <f t="shared" si="11"/>
        <v>10.96737008432917</v>
      </c>
      <c r="CX30" s="15">
        <f t="shared" si="11"/>
        <v>10.617691829735302</v>
      </c>
      <c r="CY30" s="15">
        <f t="shared" si="11"/>
        <v>10.298811092286055</v>
      </c>
      <c r="CZ30" s="15">
        <f t="shared" si="11"/>
        <v>10.010795528001115</v>
      </c>
      <c r="DA30" s="15">
        <f t="shared" si="11"/>
        <v>10.0789709094561</v>
      </c>
      <c r="DB30" s="15">
        <f t="shared" si="11"/>
        <v>9.836645604983838</v>
      </c>
      <c r="DC30" s="15">
        <f t="shared" si="11"/>
        <v>9.6129359010327544</v>
      </c>
      <c r="DD30" s="15">
        <f t="shared" si="11"/>
        <v>9.3982309225450305</v>
      </c>
      <c r="DE30" s="15">
        <f t="shared" si="11"/>
        <v>9.1799866436082151</v>
      </c>
      <c r="DF30" s="15">
        <f t="shared" si="11"/>
        <v>9.494493161063712</v>
      </c>
      <c r="DG30" s="15">
        <f t="shared" si="11"/>
        <v>9.2017614288281759</v>
      </c>
      <c r="DH30" s="15">
        <f t="shared" si="11"/>
        <v>8.8444534000686197</v>
      </c>
      <c r="DI30" s="15">
        <f t="shared" si="11"/>
        <v>8.3946155351528748</v>
      </c>
      <c r="DJ30" s="15">
        <f t="shared" si="11"/>
        <v>7.8200908724070315</v>
      </c>
      <c r="DK30" s="15">
        <f t="shared" si="11"/>
        <v>6.7903834533808318</v>
      </c>
      <c r="DL30" s="15">
        <f t="shared" si="11"/>
        <v>5.891038990740082</v>
      </c>
      <c r="DM30" s="15"/>
      <c r="DN30" s="15"/>
      <c r="DO30" s="15"/>
      <c r="DP30" s="15"/>
      <c r="DQ30" s="15"/>
      <c r="DR30" s="15"/>
      <c r="DS30" s="15"/>
      <c r="DT30" s="15"/>
      <c r="DU30" s="15"/>
      <c r="DV30" s="15"/>
      <c r="DW30" s="15"/>
      <c r="DX30" s="15"/>
      <c r="DY30" s="15"/>
      <c r="DZ30" s="15"/>
      <c r="EA30" s="15"/>
      <c r="EB30" s="15"/>
      <c r="EC30" s="15"/>
      <c r="ED30" s="15"/>
      <c r="EE30" s="15"/>
      <c r="EF30" s="15"/>
      <c r="EN30" s="20">
        <f t="shared" si="12"/>
        <v>146.43827535761889</v>
      </c>
      <c r="EO30" s="29">
        <f t="shared" si="3"/>
        <v>14470.542342196077</v>
      </c>
      <c r="EQ30" s="13">
        <f t="shared" si="14"/>
        <v>-5616.3702649999996</v>
      </c>
      <c r="ER30" s="20">
        <f t="shared" si="4"/>
        <v>8854.1720771960772</v>
      </c>
      <c r="ES30" s="13">
        <f t="shared" si="0"/>
        <v>438.28851176990321</v>
      </c>
    </row>
    <row r="31" spans="1:149">
      <c r="A31" s="18">
        <v>2043</v>
      </c>
      <c r="C31" s="13">
        <v>40</v>
      </c>
      <c r="D31" s="49">
        <f>賃金!P52*$B$3/100</f>
        <v>7.2494079253503196</v>
      </c>
      <c r="E31" s="15">
        <f t="shared" si="2"/>
        <v>7.0251188260600985</v>
      </c>
      <c r="F31" s="15">
        <f t="shared" si="5"/>
        <v>6.8964055570862106</v>
      </c>
      <c r="G31" s="15">
        <f t="shared" si="6"/>
        <v>6.7684336584536968</v>
      </c>
      <c r="H31" s="15">
        <f t="shared" si="9"/>
        <v>6.6420216375684058</v>
      </c>
      <c r="I31" s="15">
        <f t="shared" si="10"/>
        <v>6.5178203673796409</v>
      </c>
      <c r="J31" s="15">
        <f t="shared" si="13"/>
        <v>6.3936083578356362</v>
      </c>
      <c r="K31" s="15">
        <f t="shared" si="15"/>
        <v>6.2751250514701518</v>
      </c>
      <c r="L31" s="15">
        <f t="shared" si="16"/>
        <v>6.1597267875527999</v>
      </c>
      <c r="M31" s="15">
        <f t="shared" si="17"/>
        <v>6.0473227208277844</v>
      </c>
      <c r="N31" s="15">
        <f t="shared" si="18"/>
        <v>5.9376188479454877</v>
      </c>
      <c r="O31" s="15">
        <f t="shared" si="19"/>
        <v>6.1899714601536946</v>
      </c>
      <c r="P31" s="15">
        <f t="shared" si="20"/>
        <v>6.0773928616892192</v>
      </c>
      <c r="Q31" s="15">
        <f t="shared" si="21"/>
        <v>5.9653749031829086</v>
      </c>
      <c r="R31" s="15">
        <f t="shared" si="22"/>
        <v>5.8526670596370316</v>
      </c>
      <c r="S31" s="15">
        <f t="shared" si="23"/>
        <v>5.7377653167537561</v>
      </c>
      <c r="T31" s="15">
        <f t="shared" si="24"/>
        <v>6.1788346961267928</v>
      </c>
      <c r="U31" s="15">
        <f t="shared" si="25"/>
        <v>6.0415395898327766</v>
      </c>
      <c r="V31" s="15">
        <f t="shared" si="26"/>
        <v>5.895114673315538</v>
      </c>
      <c r="W31" s="15">
        <f t="shared" si="27"/>
        <v>5.7367079417596996</v>
      </c>
      <c r="X31" s="15">
        <f t="shared" si="29"/>
        <v>5.5631470832286372</v>
      </c>
      <c r="Y31" s="15">
        <f t="shared" ref="Y31:Y56" si="30">X30</f>
        <v>4.7091527504911594</v>
      </c>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20">
        <f t="shared" si="1"/>
        <v>128.61087014835115</v>
      </c>
      <c r="AZ31" s="15"/>
      <c r="BA31" s="49">
        <f>賃金!Q52*$B$3/100</f>
        <v>7.8666498207674511</v>
      </c>
      <c r="BB31" s="15">
        <f t="shared" si="7"/>
        <v>7.6054109255385685</v>
      </c>
      <c r="BC31" s="15">
        <f t="shared" si="7"/>
        <v>7.4535990082770436</v>
      </c>
      <c r="BD31" s="15">
        <f t="shared" si="7"/>
        <v>7.3088047157221512</v>
      </c>
      <c r="BE31" s="15">
        <f t="shared" si="7"/>
        <v>7.1721487834273008</v>
      </c>
      <c r="BF31" s="15">
        <f t="shared" si="7"/>
        <v>7.0442582543504537</v>
      </c>
      <c r="BG31" s="15">
        <f t="shared" si="7"/>
        <v>7.077980780270809</v>
      </c>
      <c r="BH31" s="15">
        <f t="shared" si="7"/>
        <v>6.9648231895032007</v>
      </c>
      <c r="BI31" s="15">
        <f t="shared" si="7"/>
        <v>6.8589841249157653</v>
      </c>
      <c r="BJ31" s="15">
        <f t="shared" si="7"/>
        <v>6.7585507651501562</v>
      </c>
      <c r="BK31" s="15">
        <f t="shared" si="7"/>
        <v>6.6608380237682709</v>
      </c>
      <c r="BL31" s="15">
        <f t="shared" si="7"/>
        <v>6.967391738831866</v>
      </c>
      <c r="BM31" s="15">
        <f t="shared" si="7"/>
        <v>6.8573084220511715</v>
      </c>
      <c r="BN31" s="15">
        <f t="shared" si="28"/>
        <v>6.7360731811381029</v>
      </c>
      <c r="BO31" s="15">
        <f t="shared" si="28"/>
        <v>6.5969870543131579</v>
      </c>
      <c r="BP31" s="15">
        <f t="shared" si="28"/>
        <v>6.4322469426518873</v>
      </c>
      <c r="BQ31" s="15">
        <f t="shared" si="28"/>
        <v>6.5483819357375284</v>
      </c>
      <c r="BR31" s="15">
        <f t="shared" si="28"/>
        <v>6.2918651336092113</v>
      </c>
      <c r="BS31" s="15">
        <f t="shared" si="28"/>
        <v>5.9762442548618768</v>
      </c>
      <c r="BT31" s="15">
        <f t="shared" si="28"/>
        <v>5.5880839439095329</v>
      </c>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20">
        <f t="shared" si="8"/>
        <v>128.89998117802807</v>
      </c>
      <c r="CU31" s="15"/>
      <c r="CV31" s="49">
        <f>賃金!R52*$B$3/100</f>
        <v>11.907194663330973</v>
      </c>
      <c r="CW31" s="15">
        <f t="shared" si="11"/>
        <v>11.345932885526729</v>
      </c>
      <c r="CX31" s="15">
        <f t="shared" si="11"/>
        <v>10.96737008432917</v>
      </c>
      <c r="CY31" s="15">
        <f t="shared" si="11"/>
        <v>10.617691829735302</v>
      </c>
      <c r="CZ31" s="15">
        <f t="shared" si="11"/>
        <v>10.298811092286055</v>
      </c>
      <c r="DA31" s="15">
        <f t="shared" si="11"/>
        <v>10.010795528001115</v>
      </c>
      <c r="DB31" s="15">
        <f t="shared" si="11"/>
        <v>10.0789709094561</v>
      </c>
      <c r="DC31" s="15">
        <f t="shared" si="11"/>
        <v>9.836645604983838</v>
      </c>
      <c r="DD31" s="15">
        <f t="shared" si="11"/>
        <v>9.6129359010327544</v>
      </c>
      <c r="DE31" s="15">
        <f t="shared" si="11"/>
        <v>9.3982309225450305</v>
      </c>
      <c r="DF31" s="15">
        <f t="shared" si="11"/>
        <v>9.1799866436082151</v>
      </c>
      <c r="DG31" s="15">
        <f t="shared" si="11"/>
        <v>9.494493161063712</v>
      </c>
      <c r="DH31" s="15">
        <f t="shared" si="11"/>
        <v>9.2017614288281759</v>
      </c>
      <c r="DI31" s="15">
        <f t="shared" si="11"/>
        <v>8.8444534000686197</v>
      </c>
      <c r="DJ31" s="15">
        <f t="shared" si="11"/>
        <v>8.3946155351528748</v>
      </c>
      <c r="DK31" s="15">
        <f t="shared" si="11"/>
        <v>7.8200908724070315</v>
      </c>
      <c r="DL31" s="15">
        <f t="shared" si="11"/>
        <v>6.7903834533808318</v>
      </c>
      <c r="DM31" s="15">
        <f t="shared" ref="DI31:DX51" si="31">DL30</f>
        <v>5.891038990740082</v>
      </c>
      <c r="DN31" s="15"/>
      <c r="DO31" s="15"/>
      <c r="DP31" s="15"/>
      <c r="DQ31" s="15"/>
      <c r="DR31" s="15"/>
      <c r="DS31" s="15"/>
      <c r="DT31" s="15"/>
      <c r="DU31" s="15"/>
      <c r="DV31" s="15"/>
      <c r="DW31" s="15"/>
      <c r="DX31" s="15"/>
      <c r="DY31" s="15"/>
      <c r="DZ31" s="15"/>
      <c r="EA31" s="15"/>
      <c r="EB31" s="15"/>
      <c r="EC31" s="15"/>
      <c r="ED31" s="15"/>
      <c r="EE31" s="15"/>
      <c r="EF31" s="15"/>
      <c r="EN31" s="20">
        <f t="shared" si="12"/>
        <v>157.78420824314563</v>
      </c>
      <c r="EO31" s="29">
        <f t="shared" si="3"/>
        <v>15483.280648592538</v>
      </c>
      <c r="EQ31" s="13">
        <f t="shared" si="14"/>
        <v>-5616.3702649999996</v>
      </c>
      <c r="ER31" s="20">
        <f t="shared" si="4"/>
        <v>9866.910383592538</v>
      </c>
      <c r="ES31" s="13">
        <f t="shared" si="0"/>
        <v>423.28412978689045</v>
      </c>
    </row>
    <row r="32" spans="1:149">
      <c r="A32" s="18">
        <v>2044</v>
      </c>
      <c r="C32" s="13">
        <v>41</v>
      </c>
      <c r="D32" s="49">
        <f>賃金!P53*$B$3/100</f>
        <v>7.3782159048306548</v>
      </c>
      <c r="E32" s="15">
        <f t="shared" si="2"/>
        <v>7.2494079253503196</v>
      </c>
      <c r="F32" s="15">
        <f t="shared" si="5"/>
        <v>7.0251188260600985</v>
      </c>
      <c r="G32" s="15">
        <f t="shared" si="6"/>
        <v>6.8964055570862106</v>
      </c>
      <c r="H32" s="15">
        <f t="shared" si="9"/>
        <v>6.7684336584536968</v>
      </c>
      <c r="I32" s="15">
        <f t="shared" si="10"/>
        <v>6.6420216375684058</v>
      </c>
      <c r="J32" s="15">
        <f t="shared" si="13"/>
        <v>6.5178203673796409</v>
      </c>
      <c r="K32" s="15">
        <f t="shared" si="15"/>
        <v>6.3936083578356362</v>
      </c>
      <c r="L32" s="15">
        <f t="shared" si="16"/>
        <v>6.2751250514701518</v>
      </c>
      <c r="M32" s="15">
        <f t="shared" si="17"/>
        <v>6.1597267875527999</v>
      </c>
      <c r="N32" s="15">
        <f t="shared" si="18"/>
        <v>6.0473227208277844</v>
      </c>
      <c r="O32" s="15">
        <f t="shared" si="19"/>
        <v>5.9376188479454877</v>
      </c>
      <c r="P32" s="15">
        <f t="shared" si="20"/>
        <v>6.1899714601536946</v>
      </c>
      <c r="Q32" s="15">
        <f t="shared" si="21"/>
        <v>6.0773928616892192</v>
      </c>
      <c r="R32" s="15">
        <f t="shared" si="22"/>
        <v>5.9653749031829086</v>
      </c>
      <c r="S32" s="15">
        <f t="shared" si="23"/>
        <v>5.8526670596370316</v>
      </c>
      <c r="T32" s="15">
        <f t="shared" si="24"/>
        <v>5.7377653167537561</v>
      </c>
      <c r="U32" s="15">
        <f t="shared" si="25"/>
        <v>6.1788346961267928</v>
      </c>
      <c r="V32" s="15">
        <f t="shared" si="26"/>
        <v>6.0415395898327766</v>
      </c>
      <c r="W32" s="15">
        <f t="shared" si="27"/>
        <v>5.895114673315538</v>
      </c>
      <c r="X32" s="15">
        <f t="shared" si="29"/>
        <v>5.7367079417596996</v>
      </c>
      <c r="Y32" s="15">
        <f t="shared" si="30"/>
        <v>5.5631470832286372</v>
      </c>
      <c r="Z32" s="15">
        <f t="shared" ref="Z32:Z56" si="32">Y31</f>
        <v>4.7091527504911594</v>
      </c>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20">
        <f t="shared" si="1"/>
        <v>135.86027807370147</v>
      </c>
      <c r="AZ32" s="15"/>
      <c r="BA32" s="49">
        <f>賃金!Q53*$B$3/100</f>
        <v>8.029575256583275</v>
      </c>
      <c r="BB32" s="15">
        <f t="shared" si="7"/>
        <v>7.8666498207674511</v>
      </c>
      <c r="BC32" s="15">
        <f t="shared" si="7"/>
        <v>7.6054109255385685</v>
      </c>
      <c r="BD32" s="15">
        <f t="shared" si="7"/>
        <v>7.4535990082770436</v>
      </c>
      <c r="BE32" s="15">
        <f t="shared" si="7"/>
        <v>7.3088047157221512</v>
      </c>
      <c r="BF32" s="15">
        <f t="shared" si="7"/>
        <v>7.1721487834273008</v>
      </c>
      <c r="BG32" s="15">
        <f t="shared" si="7"/>
        <v>7.0442582543504537</v>
      </c>
      <c r="BH32" s="15">
        <f t="shared" si="7"/>
        <v>7.077980780270809</v>
      </c>
      <c r="BI32" s="15">
        <f t="shared" si="7"/>
        <v>6.9648231895032007</v>
      </c>
      <c r="BJ32" s="15">
        <f t="shared" si="7"/>
        <v>6.8589841249157653</v>
      </c>
      <c r="BK32" s="15">
        <f t="shared" si="7"/>
        <v>6.7585507651501562</v>
      </c>
      <c r="BL32" s="15">
        <f t="shared" si="7"/>
        <v>6.6608380237682709</v>
      </c>
      <c r="BM32" s="15">
        <f t="shared" si="7"/>
        <v>6.967391738831866</v>
      </c>
      <c r="BN32" s="15">
        <f t="shared" si="28"/>
        <v>6.8573084220511715</v>
      </c>
      <c r="BO32" s="15">
        <f t="shared" si="28"/>
        <v>6.7360731811381029</v>
      </c>
      <c r="BP32" s="15">
        <f t="shared" si="28"/>
        <v>6.5969870543131579</v>
      </c>
      <c r="BQ32" s="15">
        <f t="shared" si="28"/>
        <v>6.4322469426518873</v>
      </c>
      <c r="BR32" s="15">
        <f t="shared" si="28"/>
        <v>6.5483819357375284</v>
      </c>
      <c r="BS32" s="15">
        <f t="shared" si="28"/>
        <v>6.2918651336092113</v>
      </c>
      <c r="BT32" s="15">
        <f t="shared" si="28"/>
        <v>5.9762442548618768</v>
      </c>
      <c r="BU32" s="15">
        <f t="shared" si="28"/>
        <v>5.5880839439095329</v>
      </c>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20">
        <f t="shared" si="8"/>
        <v>136.76663099879553</v>
      </c>
      <c r="CU32" s="15"/>
      <c r="CV32" s="49">
        <f>賃金!R53*$B$3/100</f>
        <v>12.337080661897291</v>
      </c>
      <c r="CW32" s="15">
        <f t="shared" si="11"/>
        <v>11.907194663330973</v>
      </c>
      <c r="CX32" s="15">
        <f t="shared" si="11"/>
        <v>11.345932885526729</v>
      </c>
      <c r="CY32" s="15">
        <f t="shared" si="11"/>
        <v>10.96737008432917</v>
      </c>
      <c r="CZ32" s="15">
        <f t="shared" si="11"/>
        <v>10.617691829735302</v>
      </c>
      <c r="DA32" s="15">
        <f t="shared" si="11"/>
        <v>10.298811092286055</v>
      </c>
      <c r="DB32" s="15">
        <f t="shared" si="11"/>
        <v>10.010795528001115</v>
      </c>
      <c r="DC32" s="15">
        <f t="shared" si="11"/>
        <v>10.0789709094561</v>
      </c>
      <c r="DD32" s="15">
        <f t="shared" si="11"/>
        <v>9.836645604983838</v>
      </c>
      <c r="DE32" s="15">
        <f t="shared" si="11"/>
        <v>9.6129359010327544</v>
      </c>
      <c r="DF32" s="15">
        <f t="shared" si="11"/>
        <v>9.3982309225450305</v>
      </c>
      <c r="DG32" s="15">
        <f t="shared" si="11"/>
        <v>9.1799866436082151</v>
      </c>
      <c r="DH32" s="15">
        <f t="shared" si="11"/>
        <v>9.494493161063712</v>
      </c>
      <c r="DI32" s="15">
        <f t="shared" si="31"/>
        <v>9.2017614288281759</v>
      </c>
      <c r="DJ32" s="15">
        <f t="shared" si="31"/>
        <v>8.8444534000686197</v>
      </c>
      <c r="DK32" s="15">
        <f t="shared" si="31"/>
        <v>8.3946155351528748</v>
      </c>
      <c r="DL32" s="15">
        <f t="shared" si="31"/>
        <v>7.8200908724070315</v>
      </c>
      <c r="DM32" s="15">
        <f t="shared" si="31"/>
        <v>6.7903834533808318</v>
      </c>
      <c r="DN32" s="15">
        <f t="shared" si="31"/>
        <v>5.891038990740082</v>
      </c>
      <c r="DO32" s="15"/>
      <c r="DP32" s="15"/>
      <c r="DQ32" s="15"/>
      <c r="DR32" s="15"/>
      <c r="DS32" s="15"/>
      <c r="DT32" s="15"/>
      <c r="DU32" s="15"/>
      <c r="DV32" s="15"/>
      <c r="DW32" s="15"/>
      <c r="DX32" s="15"/>
      <c r="DY32" s="15"/>
      <c r="DZ32" s="15"/>
      <c r="EA32" s="15"/>
      <c r="EB32" s="15"/>
      <c r="EC32" s="15"/>
      <c r="ED32" s="15"/>
      <c r="EE32" s="15"/>
      <c r="EF32" s="15"/>
      <c r="EN32" s="20">
        <f t="shared" si="12"/>
        <v>169.69140290647661</v>
      </c>
      <c r="EO32" s="29">
        <f t="shared" si="3"/>
        <v>16540.414990052312</v>
      </c>
      <c r="EQ32" s="13">
        <f t="shared" si="14"/>
        <v>-5616.3702649999996</v>
      </c>
      <c r="ER32" s="20">
        <f t="shared" si="4"/>
        <v>10924.044725052312</v>
      </c>
      <c r="ES32" s="13">
        <f t="shared" si="0"/>
        <v>406.13736274304819</v>
      </c>
    </row>
    <row r="33" spans="1:149">
      <c r="A33" s="18">
        <v>2045</v>
      </c>
      <c r="C33" s="13">
        <v>42</v>
      </c>
      <c r="D33" s="49">
        <f>賃金!P54*$B$3/100</f>
        <v>7.5043396678348326</v>
      </c>
      <c r="E33" s="15">
        <f t="shared" si="2"/>
        <v>7.3782159048306548</v>
      </c>
      <c r="F33" s="15">
        <f t="shared" si="5"/>
        <v>7.2494079253503196</v>
      </c>
      <c r="G33" s="15">
        <f t="shared" si="6"/>
        <v>7.0251188260600985</v>
      </c>
      <c r="H33" s="15">
        <f t="shared" si="9"/>
        <v>6.8964055570862106</v>
      </c>
      <c r="I33" s="15">
        <f t="shared" si="10"/>
        <v>6.7684336584536968</v>
      </c>
      <c r="J33" s="15">
        <f t="shared" si="13"/>
        <v>6.6420216375684058</v>
      </c>
      <c r="K33" s="15">
        <f t="shared" si="15"/>
        <v>6.5178203673796409</v>
      </c>
      <c r="L33" s="15">
        <f t="shared" si="16"/>
        <v>6.3936083578356362</v>
      </c>
      <c r="M33" s="15">
        <f t="shared" si="17"/>
        <v>6.2751250514701518</v>
      </c>
      <c r="N33" s="15">
        <f t="shared" si="18"/>
        <v>6.1597267875527999</v>
      </c>
      <c r="O33" s="15">
        <f t="shared" si="19"/>
        <v>6.0473227208277844</v>
      </c>
      <c r="P33" s="15">
        <f t="shared" si="20"/>
        <v>5.9376188479454877</v>
      </c>
      <c r="Q33" s="15">
        <f t="shared" si="21"/>
        <v>6.1899714601536946</v>
      </c>
      <c r="R33" s="15">
        <f t="shared" si="22"/>
        <v>6.0773928616892192</v>
      </c>
      <c r="S33" s="15">
        <f t="shared" si="23"/>
        <v>5.9653749031829086</v>
      </c>
      <c r="T33" s="15">
        <f t="shared" si="24"/>
        <v>5.8526670596370316</v>
      </c>
      <c r="U33" s="15">
        <f t="shared" si="25"/>
        <v>5.7377653167537561</v>
      </c>
      <c r="V33" s="15">
        <f t="shared" si="26"/>
        <v>6.1788346961267928</v>
      </c>
      <c r="W33" s="15">
        <f t="shared" si="27"/>
        <v>6.0415395898327766</v>
      </c>
      <c r="X33" s="15">
        <f t="shared" si="29"/>
        <v>5.895114673315538</v>
      </c>
      <c r="Y33" s="15">
        <f t="shared" si="30"/>
        <v>5.7367079417596996</v>
      </c>
      <c r="Z33" s="15">
        <f t="shared" si="32"/>
        <v>5.5631470832286372</v>
      </c>
      <c r="AA33" s="15">
        <f t="shared" ref="AA33:AA56" si="33">Z32</f>
        <v>4.7091527504911594</v>
      </c>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20">
        <f t="shared" si="1"/>
        <v>143.23849397853212</v>
      </c>
      <c r="AZ33" s="15"/>
      <c r="BA33" s="49">
        <f>賃金!Q54*$B$3/100</f>
        <v>8.1937340648276429</v>
      </c>
      <c r="BB33" s="15">
        <f t="shared" si="7"/>
        <v>8.029575256583275</v>
      </c>
      <c r="BC33" s="15">
        <f t="shared" si="7"/>
        <v>7.8666498207674511</v>
      </c>
      <c r="BD33" s="15">
        <f t="shared" si="7"/>
        <v>7.6054109255385685</v>
      </c>
      <c r="BE33" s="15">
        <f t="shared" si="7"/>
        <v>7.4535990082770436</v>
      </c>
      <c r="BF33" s="15">
        <f t="shared" si="7"/>
        <v>7.3088047157221512</v>
      </c>
      <c r="BG33" s="15">
        <f t="shared" si="7"/>
        <v>7.1721487834273008</v>
      </c>
      <c r="BH33" s="15">
        <f t="shared" si="7"/>
        <v>7.0442582543504537</v>
      </c>
      <c r="BI33" s="15">
        <f t="shared" si="7"/>
        <v>7.077980780270809</v>
      </c>
      <c r="BJ33" s="15">
        <f t="shared" si="7"/>
        <v>6.9648231895032007</v>
      </c>
      <c r="BK33" s="15">
        <f t="shared" si="7"/>
        <v>6.8589841249157653</v>
      </c>
      <c r="BL33" s="15">
        <f t="shared" si="7"/>
        <v>6.7585507651501562</v>
      </c>
      <c r="BM33" s="15">
        <f t="shared" si="7"/>
        <v>6.6608380237682709</v>
      </c>
      <c r="BN33" s="15">
        <f t="shared" si="28"/>
        <v>6.967391738831866</v>
      </c>
      <c r="BO33" s="15">
        <f t="shared" si="28"/>
        <v>6.8573084220511715</v>
      </c>
      <c r="BP33" s="15">
        <f t="shared" si="28"/>
        <v>6.7360731811381029</v>
      </c>
      <c r="BQ33" s="15">
        <f t="shared" si="28"/>
        <v>6.5969870543131579</v>
      </c>
      <c r="BR33" s="15">
        <f t="shared" si="28"/>
        <v>6.4322469426518873</v>
      </c>
      <c r="BS33" s="15">
        <f t="shared" si="28"/>
        <v>6.5483819357375284</v>
      </c>
      <c r="BT33" s="15">
        <f t="shared" si="28"/>
        <v>6.2918651336092113</v>
      </c>
      <c r="BU33" s="15">
        <f t="shared" si="28"/>
        <v>5.9762442548618768</v>
      </c>
      <c r="BV33" s="15">
        <f t="shared" si="28"/>
        <v>5.5880839439095329</v>
      </c>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20">
        <f t="shared" si="8"/>
        <v>144.79620625537879</v>
      </c>
      <c r="CU33" s="15"/>
      <c r="CV33" s="49">
        <f>賃金!R54*$B$3/100</f>
        <v>12.781213881895367</v>
      </c>
      <c r="CW33" s="15">
        <f t="shared" si="11"/>
        <v>12.337080661897291</v>
      </c>
      <c r="CX33" s="15">
        <f t="shared" si="11"/>
        <v>11.907194663330973</v>
      </c>
      <c r="CY33" s="15">
        <f t="shared" si="11"/>
        <v>11.345932885526729</v>
      </c>
      <c r="CZ33" s="15">
        <f t="shared" si="11"/>
        <v>10.96737008432917</v>
      </c>
      <c r="DA33" s="15">
        <f t="shared" si="11"/>
        <v>10.617691829735302</v>
      </c>
      <c r="DB33" s="15">
        <f t="shared" si="11"/>
        <v>10.298811092286055</v>
      </c>
      <c r="DC33" s="15">
        <f t="shared" si="11"/>
        <v>10.010795528001115</v>
      </c>
      <c r="DD33" s="15">
        <f t="shared" si="11"/>
        <v>10.0789709094561</v>
      </c>
      <c r="DE33" s="15">
        <f t="shared" si="11"/>
        <v>9.836645604983838</v>
      </c>
      <c r="DF33" s="15">
        <f t="shared" si="11"/>
        <v>9.6129359010327544</v>
      </c>
      <c r="DG33" s="15">
        <f t="shared" si="11"/>
        <v>9.3982309225450305</v>
      </c>
      <c r="DH33" s="15">
        <f t="shared" si="11"/>
        <v>9.1799866436082151</v>
      </c>
      <c r="DI33" s="15">
        <f t="shared" si="31"/>
        <v>9.494493161063712</v>
      </c>
      <c r="DJ33" s="15">
        <f t="shared" si="31"/>
        <v>9.2017614288281759</v>
      </c>
      <c r="DK33" s="15">
        <f t="shared" si="31"/>
        <v>8.8444534000686197</v>
      </c>
      <c r="DL33" s="15">
        <f t="shared" si="31"/>
        <v>8.3946155351528748</v>
      </c>
      <c r="DM33" s="15">
        <f t="shared" si="31"/>
        <v>7.8200908724070315</v>
      </c>
      <c r="DN33" s="15">
        <f t="shared" si="31"/>
        <v>6.7903834533808318</v>
      </c>
      <c r="DO33" s="15">
        <f t="shared" si="31"/>
        <v>5.891038990740082</v>
      </c>
      <c r="DP33" s="15"/>
      <c r="DQ33" s="15"/>
      <c r="DR33" s="15"/>
      <c r="DS33" s="15"/>
      <c r="DT33" s="15"/>
      <c r="DU33" s="15"/>
      <c r="DV33" s="15"/>
      <c r="DW33" s="15"/>
      <c r="DX33" s="15"/>
      <c r="DY33" s="15"/>
      <c r="DZ33" s="15"/>
      <c r="EA33" s="15"/>
      <c r="EB33" s="15"/>
      <c r="EC33" s="15"/>
      <c r="ED33" s="15"/>
      <c r="EE33" s="15"/>
      <c r="EF33" s="15"/>
      <c r="EN33" s="20">
        <f t="shared" si="12"/>
        <v>182.0284835683739</v>
      </c>
      <c r="EO33" s="29">
        <f t="shared" si="3"/>
        <v>17629.580615006726</v>
      </c>
      <c r="EQ33" s="13">
        <f t="shared" si="14"/>
        <v>-5616.3702649999996</v>
      </c>
      <c r="ER33" s="20">
        <f t="shared" si="4"/>
        <v>12013.210350006726</v>
      </c>
      <c r="ES33" s="13">
        <f t="shared" si="0"/>
        <v>387.06796505683951</v>
      </c>
    </row>
    <row r="34" spans="1:149">
      <c r="A34" s="18">
        <v>2046</v>
      </c>
      <c r="C34" s="13">
        <v>43</v>
      </c>
      <c r="D34" s="49">
        <f>賃金!P55*$B$3/100</f>
        <v>7.6263423978204594</v>
      </c>
      <c r="E34" s="15">
        <f t="shared" si="2"/>
        <v>7.5043396678348326</v>
      </c>
      <c r="F34" s="15">
        <f t="shared" si="5"/>
        <v>7.3782159048306548</v>
      </c>
      <c r="G34" s="15">
        <f t="shared" si="6"/>
        <v>7.2494079253503196</v>
      </c>
      <c r="H34" s="15">
        <f t="shared" si="9"/>
        <v>7.0251188260600985</v>
      </c>
      <c r="I34" s="15">
        <f t="shared" si="10"/>
        <v>6.8964055570862106</v>
      </c>
      <c r="J34" s="15">
        <f t="shared" si="13"/>
        <v>6.7684336584536968</v>
      </c>
      <c r="K34" s="15">
        <f t="shared" si="15"/>
        <v>6.6420216375684058</v>
      </c>
      <c r="L34" s="15">
        <f t="shared" si="16"/>
        <v>6.5178203673796409</v>
      </c>
      <c r="M34" s="15">
        <f t="shared" si="17"/>
        <v>6.3936083578356362</v>
      </c>
      <c r="N34" s="15">
        <f t="shared" si="18"/>
        <v>6.2751250514701518</v>
      </c>
      <c r="O34" s="15">
        <f t="shared" si="19"/>
        <v>6.1597267875527999</v>
      </c>
      <c r="P34" s="15">
        <f t="shared" si="20"/>
        <v>6.0473227208277844</v>
      </c>
      <c r="Q34" s="15">
        <f t="shared" si="21"/>
        <v>5.9376188479454877</v>
      </c>
      <c r="R34" s="15">
        <f t="shared" si="22"/>
        <v>6.1899714601536946</v>
      </c>
      <c r="S34" s="15">
        <f t="shared" si="23"/>
        <v>6.0773928616892192</v>
      </c>
      <c r="T34" s="15">
        <f t="shared" si="24"/>
        <v>5.9653749031829086</v>
      </c>
      <c r="U34" s="15">
        <f t="shared" si="25"/>
        <v>5.8526670596370316</v>
      </c>
      <c r="V34" s="15">
        <f t="shared" si="26"/>
        <v>5.7377653167537561</v>
      </c>
      <c r="W34" s="15">
        <f t="shared" si="27"/>
        <v>6.1788346961267928</v>
      </c>
      <c r="X34" s="15">
        <f t="shared" si="29"/>
        <v>6.0415395898327766</v>
      </c>
      <c r="Y34" s="15">
        <f t="shared" si="30"/>
        <v>5.895114673315538</v>
      </c>
      <c r="Z34" s="15">
        <f t="shared" si="32"/>
        <v>5.7367079417596996</v>
      </c>
      <c r="AA34" s="15">
        <f t="shared" si="33"/>
        <v>5.5631470832286372</v>
      </c>
      <c r="AB34" s="15">
        <f t="shared" ref="AB34:AB56" si="34">AA33</f>
        <v>4.7091527504911594</v>
      </c>
      <c r="AC34" s="15"/>
      <c r="AD34" s="15"/>
      <c r="AE34" s="15"/>
      <c r="AF34" s="15"/>
      <c r="AG34" s="15"/>
      <c r="AH34" s="15"/>
      <c r="AI34" s="15"/>
      <c r="AJ34" s="15"/>
      <c r="AK34" s="15"/>
      <c r="AL34" s="15"/>
      <c r="AM34" s="15"/>
      <c r="AN34" s="15"/>
      <c r="AO34" s="15"/>
      <c r="AP34" s="15"/>
      <c r="AQ34" s="15"/>
      <c r="AR34" s="15"/>
      <c r="AS34" s="15"/>
      <c r="AT34" s="15"/>
      <c r="AU34" s="15"/>
      <c r="AV34" s="15"/>
      <c r="AW34" s="15"/>
      <c r="AX34" s="15"/>
      <c r="AY34" s="20">
        <f t="shared" si="1"/>
        <v>150.74283364636693</v>
      </c>
      <c r="AZ34" s="15"/>
      <c r="BA34" s="49">
        <f>賃金!Q55*$B$3/100</f>
        <v>8.3565201036904551</v>
      </c>
      <c r="BB34" s="15">
        <f t="shared" si="7"/>
        <v>8.1937340648276429</v>
      </c>
      <c r="BC34" s="15">
        <f t="shared" si="7"/>
        <v>8.029575256583275</v>
      </c>
      <c r="BD34" s="15">
        <f t="shared" si="7"/>
        <v>7.8666498207674511</v>
      </c>
      <c r="BE34" s="15">
        <f t="shared" si="7"/>
        <v>7.6054109255385685</v>
      </c>
      <c r="BF34" s="15">
        <f t="shared" si="7"/>
        <v>7.4535990082770436</v>
      </c>
      <c r="BG34" s="15">
        <f t="shared" si="7"/>
        <v>7.3088047157221512</v>
      </c>
      <c r="BH34" s="15">
        <f t="shared" si="7"/>
        <v>7.1721487834273008</v>
      </c>
      <c r="BI34" s="15">
        <f t="shared" si="7"/>
        <v>7.0442582543504537</v>
      </c>
      <c r="BJ34" s="15">
        <f t="shared" si="7"/>
        <v>7.077980780270809</v>
      </c>
      <c r="BK34" s="15">
        <f t="shared" si="7"/>
        <v>6.9648231895032007</v>
      </c>
      <c r="BL34" s="15">
        <f t="shared" si="7"/>
        <v>6.8589841249157653</v>
      </c>
      <c r="BM34" s="15">
        <f t="shared" si="7"/>
        <v>6.7585507651501562</v>
      </c>
      <c r="BN34" s="15">
        <f t="shared" si="28"/>
        <v>6.6608380237682709</v>
      </c>
      <c r="BO34" s="15">
        <f t="shared" si="28"/>
        <v>6.967391738831866</v>
      </c>
      <c r="BP34" s="15">
        <f t="shared" si="28"/>
        <v>6.8573084220511715</v>
      </c>
      <c r="BQ34" s="15">
        <f t="shared" si="28"/>
        <v>6.7360731811381029</v>
      </c>
      <c r="BR34" s="15">
        <f t="shared" si="28"/>
        <v>6.5969870543131579</v>
      </c>
      <c r="BS34" s="15">
        <f t="shared" si="28"/>
        <v>6.4322469426518873</v>
      </c>
      <c r="BT34" s="15">
        <f t="shared" si="28"/>
        <v>6.5483819357375284</v>
      </c>
      <c r="BU34" s="15">
        <f t="shared" si="28"/>
        <v>6.2918651336092113</v>
      </c>
      <c r="BV34" s="15">
        <f t="shared" si="28"/>
        <v>5.9762442548618768</v>
      </c>
      <c r="BW34" s="15">
        <f t="shared" si="28"/>
        <v>5.5880839439095329</v>
      </c>
      <c r="BX34" s="15"/>
      <c r="BY34" s="15"/>
      <c r="BZ34" s="15"/>
      <c r="CA34" s="15"/>
      <c r="CB34" s="15"/>
      <c r="CC34" s="15"/>
      <c r="CD34" s="15"/>
      <c r="CE34" s="15"/>
      <c r="CF34" s="15"/>
      <c r="CG34" s="15"/>
      <c r="CH34" s="15"/>
      <c r="CI34" s="15"/>
      <c r="CJ34" s="15"/>
      <c r="CK34" s="15"/>
      <c r="CL34" s="15"/>
      <c r="CM34" s="15"/>
      <c r="CN34" s="15"/>
      <c r="CO34" s="15"/>
      <c r="CP34" s="15"/>
      <c r="CQ34" s="15"/>
      <c r="CR34" s="15"/>
      <c r="CS34" s="15"/>
      <c r="CT34" s="20">
        <f t="shared" si="8"/>
        <v>152.98994032020644</v>
      </c>
      <c r="CU34" s="15"/>
      <c r="CV34" s="49">
        <f>賃金!R55*$B$3/100</f>
        <v>13.232187370870513</v>
      </c>
      <c r="CW34" s="15">
        <f t="shared" si="11"/>
        <v>12.781213881895367</v>
      </c>
      <c r="CX34" s="15">
        <f t="shared" si="11"/>
        <v>12.337080661897291</v>
      </c>
      <c r="CY34" s="15">
        <f t="shared" si="11"/>
        <v>11.907194663330973</v>
      </c>
      <c r="CZ34" s="15">
        <f t="shared" si="11"/>
        <v>11.345932885526729</v>
      </c>
      <c r="DA34" s="15">
        <f t="shared" si="11"/>
        <v>10.96737008432917</v>
      </c>
      <c r="DB34" s="15">
        <f t="shared" si="11"/>
        <v>10.617691829735302</v>
      </c>
      <c r="DC34" s="15">
        <f t="shared" si="11"/>
        <v>10.298811092286055</v>
      </c>
      <c r="DD34" s="15">
        <f t="shared" si="11"/>
        <v>10.010795528001115</v>
      </c>
      <c r="DE34" s="15">
        <f t="shared" si="11"/>
        <v>10.0789709094561</v>
      </c>
      <c r="DF34" s="15">
        <f t="shared" si="11"/>
        <v>9.836645604983838</v>
      </c>
      <c r="DG34" s="15">
        <f t="shared" si="11"/>
        <v>9.6129359010327544</v>
      </c>
      <c r="DH34" s="15">
        <f t="shared" si="11"/>
        <v>9.3982309225450305</v>
      </c>
      <c r="DI34" s="15">
        <f t="shared" si="31"/>
        <v>9.1799866436082151</v>
      </c>
      <c r="DJ34" s="15">
        <f t="shared" si="31"/>
        <v>9.494493161063712</v>
      </c>
      <c r="DK34" s="15">
        <f t="shared" si="31"/>
        <v>9.2017614288281759</v>
      </c>
      <c r="DL34" s="15">
        <f t="shared" si="31"/>
        <v>8.8444534000686197</v>
      </c>
      <c r="DM34" s="15">
        <f t="shared" si="31"/>
        <v>8.3946155351528748</v>
      </c>
      <c r="DN34" s="15">
        <f t="shared" si="31"/>
        <v>7.8200908724070315</v>
      </c>
      <c r="DO34" s="15">
        <f t="shared" si="31"/>
        <v>6.7903834533808318</v>
      </c>
      <c r="DP34" s="15">
        <f t="shared" si="31"/>
        <v>5.891038990740082</v>
      </c>
      <c r="DQ34" s="15"/>
      <c r="DR34" s="15"/>
      <c r="DS34" s="15"/>
      <c r="DT34" s="15"/>
      <c r="DU34" s="15"/>
      <c r="DV34" s="15"/>
      <c r="DW34" s="15"/>
      <c r="DX34" s="15"/>
      <c r="DY34" s="15"/>
      <c r="DZ34" s="15"/>
      <c r="EA34" s="15"/>
      <c r="EB34" s="15"/>
      <c r="EC34" s="15"/>
      <c r="ED34" s="15"/>
      <c r="EE34" s="15"/>
      <c r="EF34" s="15"/>
      <c r="EN34" s="20">
        <f t="shared" si="12"/>
        <v>194.80969745026925</v>
      </c>
      <c r="EO34" s="29">
        <f t="shared" si="3"/>
        <v>18751.529980351352</v>
      </c>
      <c r="EQ34" s="13">
        <f t="shared" si="14"/>
        <v>-5616.3702649999996</v>
      </c>
      <c r="ER34" s="20">
        <f t="shared" si="4"/>
        <v>13135.159715351352</v>
      </c>
      <c r="ES34" s="13">
        <f t="shared" si="0"/>
        <v>366.7770713175517</v>
      </c>
    </row>
    <row r="35" spans="1:149">
      <c r="A35" s="18">
        <v>2047</v>
      </c>
      <c r="C35" s="13">
        <v>44</v>
      </c>
      <c r="D35" s="49">
        <f>賃金!P56*$B$3/100</f>
        <v>7.7426534848312114</v>
      </c>
      <c r="E35" s="15">
        <f t="shared" si="2"/>
        <v>7.6263423978204594</v>
      </c>
      <c r="F35" s="15">
        <f t="shared" si="5"/>
        <v>7.5043396678348326</v>
      </c>
      <c r="G35" s="15">
        <f t="shared" si="6"/>
        <v>7.3782159048306548</v>
      </c>
      <c r="H35" s="15">
        <f t="shared" si="9"/>
        <v>7.2494079253503196</v>
      </c>
      <c r="I35" s="15">
        <f t="shared" si="10"/>
        <v>7.0251188260600985</v>
      </c>
      <c r="J35" s="15">
        <f t="shared" si="13"/>
        <v>6.8964055570862106</v>
      </c>
      <c r="K35" s="15">
        <f t="shared" si="15"/>
        <v>6.7684336584536968</v>
      </c>
      <c r="L35" s="15">
        <f t="shared" si="16"/>
        <v>6.6420216375684058</v>
      </c>
      <c r="M35" s="15">
        <f t="shared" si="17"/>
        <v>6.5178203673796409</v>
      </c>
      <c r="N35" s="15">
        <f t="shared" si="18"/>
        <v>6.3936083578356362</v>
      </c>
      <c r="O35" s="15">
        <f t="shared" si="19"/>
        <v>6.2751250514701518</v>
      </c>
      <c r="P35" s="15">
        <f t="shared" si="20"/>
        <v>6.1597267875527999</v>
      </c>
      <c r="Q35" s="15">
        <f t="shared" si="21"/>
        <v>6.0473227208277844</v>
      </c>
      <c r="R35" s="15">
        <f t="shared" si="22"/>
        <v>5.9376188479454877</v>
      </c>
      <c r="S35" s="15">
        <f t="shared" si="23"/>
        <v>6.1899714601536946</v>
      </c>
      <c r="T35" s="15">
        <f t="shared" si="24"/>
        <v>6.0773928616892192</v>
      </c>
      <c r="U35" s="15">
        <f t="shared" si="25"/>
        <v>5.9653749031829086</v>
      </c>
      <c r="V35" s="15">
        <f t="shared" si="26"/>
        <v>5.8526670596370316</v>
      </c>
      <c r="W35" s="15">
        <f t="shared" si="27"/>
        <v>5.7377653167537561</v>
      </c>
      <c r="X35" s="15">
        <f t="shared" si="29"/>
        <v>6.1788346961267928</v>
      </c>
      <c r="Y35" s="15">
        <f t="shared" si="30"/>
        <v>6.0415395898327766</v>
      </c>
      <c r="Z35" s="15">
        <f t="shared" si="32"/>
        <v>5.895114673315538</v>
      </c>
      <c r="AA35" s="15">
        <f t="shared" si="33"/>
        <v>5.7367079417596996</v>
      </c>
      <c r="AB35" s="15">
        <f t="shared" si="34"/>
        <v>5.5631470832286372</v>
      </c>
      <c r="AC35" s="15">
        <f t="shared" ref="AC35:AC56" si="35">AB34</f>
        <v>4.7091527504911594</v>
      </c>
      <c r="AD35" s="15"/>
      <c r="AE35" s="15"/>
      <c r="AF35" s="15"/>
      <c r="AG35" s="15"/>
      <c r="AH35" s="15"/>
      <c r="AI35" s="15"/>
      <c r="AJ35" s="15"/>
      <c r="AK35" s="15"/>
      <c r="AL35" s="15"/>
      <c r="AM35" s="15"/>
      <c r="AN35" s="15"/>
      <c r="AO35" s="15"/>
      <c r="AP35" s="15"/>
      <c r="AQ35" s="15"/>
      <c r="AR35" s="15"/>
      <c r="AS35" s="15"/>
      <c r="AT35" s="15"/>
      <c r="AU35" s="15"/>
      <c r="AV35" s="15"/>
      <c r="AW35" s="15"/>
      <c r="AX35" s="15"/>
      <c r="AY35" s="20">
        <f t="shared" si="1"/>
        <v>158.36917604418741</v>
      </c>
      <c r="AZ35" s="15"/>
      <c r="BA35" s="49">
        <f>賃金!Q56*$B$3/100</f>
        <v>8.5150923386528472</v>
      </c>
      <c r="BB35" s="15">
        <f t="shared" si="7"/>
        <v>8.3565201036904551</v>
      </c>
      <c r="BC35" s="15">
        <f t="shared" si="7"/>
        <v>8.1937340648276429</v>
      </c>
      <c r="BD35" s="15">
        <f t="shared" si="7"/>
        <v>8.029575256583275</v>
      </c>
      <c r="BE35" s="15">
        <f t="shared" si="7"/>
        <v>7.8666498207674511</v>
      </c>
      <c r="BF35" s="15">
        <f t="shared" si="7"/>
        <v>7.6054109255385685</v>
      </c>
      <c r="BG35" s="15">
        <f t="shared" si="7"/>
        <v>7.4535990082770436</v>
      </c>
      <c r="BH35" s="15">
        <f t="shared" si="7"/>
        <v>7.3088047157221512</v>
      </c>
      <c r="BI35" s="15">
        <f t="shared" si="7"/>
        <v>7.1721487834273008</v>
      </c>
      <c r="BJ35" s="15">
        <f t="shared" si="7"/>
        <v>7.0442582543504537</v>
      </c>
      <c r="BK35" s="15">
        <f t="shared" si="7"/>
        <v>7.077980780270809</v>
      </c>
      <c r="BL35" s="15">
        <f t="shared" si="7"/>
        <v>6.9648231895032007</v>
      </c>
      <c r="BM35" s="15">
        <f t="shared" si="7"/>
        <v>6.8589841249157653</v>
      </c>
      <c r="BN35" s="15">
        <f t="shared" si="28"/>
        <v>6.7585507651501562</v>
      </c>
      <c r="BO35" s="15">
        <f t="shared" si="28"/>
        <v>6.6608380237682709</v>
      </c>
      <c r="BP35" s="15">
        <f t="shared" si="28"/>
        <v>6.967391738831866</v>
      </c>
      <c r="BQ35" s="15">
        <f t="shared" si="28"/>
        <v>6.8573084220511715</v>
      </c>
      <c r="BR35" s="15">
        <f t="shared" si="28"/>
        <v>6.7360731811381029</v>
      </c>
      <c r="BS35" s="15">
        <f t="shared" si="28"/>
        <v>6.5969870543131579</v>
      </c>
      <c r="BT35" s="15">
        <f t="shared" si="28"/>
        <v>6.4322469426518873</v>
      </c>
      <c r="BU35" s="15">
        <f t="shared" si="28"/>
        <v>6.5483819357375284</v>
      </c>
      <c r="BV35" s="15">
        <f t="shared" si="28"/>
        <v>6.2918651336092113</v>
      </c>
      <c r="BW35" s="15">
        <f t="shared" si="28"/>
        <v>5.9762442548618768</v>
      </c>
      <c r="BX35" s="15">
        <f t="shared" si="28"/>
        <v>5.5880839439095329</v>
      </c>
      <c r="BY35" s="15"/>
      <c r="BZ35" s="15"/>
      <c r="CA35" s="15"/>
      <c r="CB35" s="15"/>
      <c r="CC35" s="15"/>
      <c r="CD35" s="15"/>
      <c r="CE35" s="15"/>
      <c r="CF35" s="15"/>
      <c r="CG35" s="15"/>
      <c r="CH35" s="15"/>
      <c r="CI35" s="15"/>
      <c r="CJ35" s="15"/>
      <c r="CK35" s="15"/>
      <c r="CL35" s="15"/>
      <c r="CM35" s="15"/>
      <c r="CN35" s="15"/>
      <c r="CO35" s="15"/>
      <c r="CP35" s="15"/>
      <c r="CQ35" s="15"/>
      <c r="CR35" s="15"/>
      <c r="CS35" s="15"/>
      <c r="CT35" s="20">
        <f t="shared" si="8"/>
        <v>161.3464604238969</v>
      </c>
      <c r="CU35" s="15"/>
      <c r="CV35" s="49">
        <f>賃金!R56*$B$3/100</f>
        <v>13.681730026542732</v>
      </c>
      <c r="CW35" s="15">
        <f t="shared" si="11"/>
        <v>13.232187370870513</v>
      </c>
      <c r="CX35" s="15">
        <f t="shared" si="11"/>
        <v>12.781213881895367</v>
      </c>
      <c r="CY35" s="15">
        <f t="shared" si="11"/>
        <v>12.337080661897291</v>
      </c>
      <c r="CZ35" s="15">
        <f t="shared" si="11"/>
        <v>11.907194663330973</v>
      </c>
      <c r="DA35" s="15">
        <f t="shared" si="11"/>
        <v>11.345932885526729</v>
      </c>
      <c r="DB35" s="15">
        <f t="shared" si="11"/>
        <v>10.96737008432917</v>
      </c>
      <c r="DC35" s="15">
        <f t="shared" si="11"/>
        <v>10.617691829735302</v>
      </c>
      <c r="DD35" s="15">
        <f t="shared" si="11"/>
        <v>10.298811092286055</v>
      </c>
      <c r="DE35" s="15">
        <f t="shared" si="11"/>
        <v>10.010795528001115</v>
      </c>
      <c r="DF35" s="15">
        <f t="shared" si="11"/>
        <v>10.0789709094561</v>
      </c>
      <c r="DG35" s="15">
        <f t="shared" si="11"/>
        <v>9.836645604983838</v>
      </c>
      <c r="DH35" s="15">
        <f t="shared" si="11"/>
        <v>9.6129359010327544</v>
      </c>
      <c r="DI35" s="15">
        <f t="shared" si="31"/>
        <v>9.3982309225450305</v>
      </c>
      <c r="DJ35" s="15">
        <f t="shared" si="31"/>
        <v>9.1799866436082151</v>
      </c>
      <c r="DK35" s="15">
        <f t="shared" si="31"/>
        <v>9.494493161063712</v>
      </c>
      <c r="DL35" s="15">
        <f t="shared" si="31"/>
        <v>9.2017614288281759</v>
      </c>
      <c r="DM35" s="15">
        <f t="shared" si="31"/>
        <v>8.8444534000686197</v>
      </c>
      <c r="DN35" s="15">
        <f t="shared" si="31"/>
        <v>8.3946155351528748</v>
      </c>
      <c r="DO35" s="15">
        <f t="shared" si="31"/>
        <v>7.8200908724070315</v>
      </c>
      <c r="DP35" s="15">
        <f t="shared" si="31"/>
        <v>6.7903834533808318</v>
      </c>
      <c r="DQ35" s="15">
        <f t="shared" si="31"/>
        <v>5.891038990740082</v>
      </c>
      <c r="DR35" s="15"/>
      <c r="DS35" s="15"/>
      <c r="DT35" s="15"/>
      <c r="DU35" s="15"/>
      <c r="DV35" s="15"/>
      <c r="DW35" s="15"/>
      <c r="DX35" s="15"/>
      <c r="DY35" s="15"/>
      <c r="DZ35" s="15"/>
      <c r="EA35" s="15"/>
      <c r="EB35" s="15"/>
      <c r="EC35" s="15"/>
      <c r="ED35" s="15"/>
      <c r="EE35" s="15"/>
      <c r="EF35" s="15"/>
      <c r="EN35" s="20">
        <f t="shared" si="12"/>
        <v>208.04188482113975</v>
      </c>
      <c r="EO35" s="29">
        <f t="shared" si="3"/>
        <v>19906.496976792012</v>
      </c>
      <c r="EQ35" s="13">
        <f t="shared" si="14"/>
        <v>-5616.3702649999996</v>
      </c>
      <c r="ER35" s="20">
        <f t="shared" si="4"/>
        <v>14290.126711792012</v>
      </c>
      <c r="ES35" s="13">
        <f t="shared" si="0"/>
        <v>345.81320507209267</v>
      </c>
    </row>
    <row r="36" spans="1:149">
      <c r="A36" s="18">
        <v>2048</v>
      </c>
      <c r="C36" s="13">
        <v>45</v>
      </c>
      <c r="D36" s="49">
        <f>賃金!P57*$B$3/100</f>
        <v>7.902316315296761</v>
      </c>
      <c r="E36" s="15">
        <f t="shared" si="2"/>
        <v>7.7426534848312114</v>
      </c>
      <c r="F36" s="15">
        <f t="shared" si="5"/>
        <v>7.6263423978204594</v>
      </c>
      <c r="G36" s="15">
        <f t="shared" si="6"/>
        <v>7.5043396678348326</v>
      </c>
      <c r="H36" s="15">
        <f t="shared" si="9"/>
        <v>7.3782159048306548</v>
      </c>
      <c r="I36" s="15">
        <f t="shared" si="10"/>
        <v>7.2494079253503196</v>
      </c>
      <c r="J36" s="15">
        <f t="shared" si="13"/>
        <v>7.0251188260600985</v>
      </c>
      <c r="K36" s="15">
        <f t="shared" si="15"/>
        <v>6.8964055570862106</v>
      </c>
      <c r="L36" s="15">
        <f t="shared" si="16"/>
        <v>6.7684336584536968</v>
      </c>
      <c r="M36" s="15">
        <f t="shared" si="17"/>
        <v>6.6420216375684058</v>
      </c>
      <c r="N36" s="15">
        <f t="shared" si="18"/>
        <v>6.5178203673796409</v>
      </c>
      <c r="O36" s="15">
        <f t="shared" si="19"/>
        <v>6.3936083578356362</v>
      </c>
      <c r="P36" s="15">
        <f t="shared" si="20"/>
        <v>6.2751250514701518</v>
      </c>
      <c r="Q36" s="15">
        <f t="shared" si="21"/>
        <v>6.1597267875527999</v>
      </c>
      <c r="R36" s="15">
        <f t="shared" si="22"/>
        <v>6.0473227208277844</v>
      </c>
      <c r="S36" s="15">
        <f t="shared" si="23"/>
        <v>5.9376188479454877</v>
      </c>
      <c r="T36" s="15">
        <f t="shared" si="24"/>
        <v>6.1899714601536946</v>
      </c>
      <c r="U36" s="15">
        <f t="shared" si="25"/>
        <v>6.0773928616892192</v>
      </c>
      <c r="V36" s="15">
        <f t="shared" si="26"/>
        <v>5.9653749031829086</v>
      </c>
      <c r="W36" s="15">
        <f t="shared" si="27"/>
        <v>5.8526670596370316</v>
      </c>
      <c r="X36" s="15">
        <f t="shared" si="29"/>
        <v>5.7377653167537561</v>
      </c>
      <c r="Y36" s="15">
        <f t="shared" si="30"/>
        <v>6.1788346961267928</v>
      </c>
      <c r="Z36" s="15">
        <f t="shared" si="32"/>
        <v>6.0415395898327766</v>
      </c>
      <c r="AA36" s="15">
        <f t="shared" si="33"/>
        <v>5.895114673315538</v>
      </c>
      <c r="AB36" s="15">
        <f t="shared" si="34"/>
        <v>5.7367079417596996</v>
      </c>
      <c r="AC36" s="15">
        <f t="shared" si="35"/>
        <v>5.5631470832286372</v>
      </c>
      <c r="AD36" s="15">
        <f t="shared" ref="AD36:AD56" si="36">AC35</f>
        <v>4.7091527504911594</v>
      </c>
      <c r="AE36" s="15"/>
      <c r="AF36" s="15"/>
      <c r="AG36" s="15"/>
      <c r="AH36" s="15"/>
      <c r="AI36" s="15"/>
      <c r="AJ36" s="15"/>
      <c r="AK36" s="15"/>
      <c r="AL36" s="15"/>
      <c r="AM36" s="15"/>
      <c r="AN36" s="15"/>
      <c r="AO36" s="15"/>
      <c r="AP36" s="15"/>
      <c r="AQ36" s="15"/>
      <c r="AR36" s="15"/>
      <c r="AS36" s="15"/>
      <c r="AT36" s="15"/>
      <c r="AU36" s="15"/>
      <c r="AV36" s="15"/>
      <c r="AW36" s="15"/>
      <c r="AX36" s="15"/>
      <c r="AY36" s="20">
        <f t="shared" si="1"/>
        <v>166.11182952901862</v>
      </c>
      <c r="AZ36" s="15"/>
      <c r="BA36" s="49">
        <f>賃金!Q57*$B$3/100</f>
        <v>8.6562018861071799</v>
      </c>
      <c r="BB36" s="15">
        <f t="shared" si="7"/>
        <v>8.5150923386528472</v>
      </c>
      <c r="BC36" s="15">
        <f t="shared" si="7"/>
        <v>8.3565201036904551</v>
      </c>
      <c r="BD36" s="15">
        <f t="shared" si="7"/>
        <v>8.1937340648276429</v>
      </c>
      <c r="BE36" s="15">
        <f t="shared" si="7"/>
        <v>8.029575256583275</v>
      </c>
      <c r="BF36" s="15">
        <f t="shared" si="7"/>
        <v>7.8666498207674511</v>
      </c>
      <c r="BG36" s="15">
        <f t="shared" si="7"/>
        <v>7.6054109255385685</v>
      </c>
      <c r="BH36" s="15">
        <f t="shared" si="7"/>
        <v>7.4535990082770436</v>
      </c>
      <c r="BI36" s="15">
        <f t="shared" si="7"/>
        <v>7.3088047157221512</v>
      </c>
      <c r="BJ36" s="15">
        <f t="shared" si="7"/>
        <v>7.1721487834273008</v>
      </c>
      <c r="BK36" s="15">
        <f t="shared" si="7"/>
        <v>7.0442582543504537</v>
      </c>
      <c r="BL36" s="15">
        <f t="shared" si="7"/>
        <v>7.077980780270809</v>
      </c>
      <c r="BM36" s="15">
        <f t="shared" si="7"/>
        <v>6.9648231895032007</v>
      </c>
      <c r="BN36" s="15">
        <f t="shared" si="28"/>
        <v>6.8589841249157653</v>
      </c>
      <c r="BO36" s="15">
        <f t="shared" si="28"/>
        <v>6.7585507651501562</v>
      </c>
      <c r="BP36" s="15">
        <f t="shared" si="28"/>
        <v>6.6608380237682709</v>
      </c>
      <c r="BQ36" s="15">
        <f t="shared" si="28"/>
        <v>6.967391738831866</v>
      </c>
      <c r="BR36" s="15">
        <f t="shared" si="28"/>
        <v>6.8573084220511715</v>
      </c>
      <c r="BS36" s="15">
        <f t="shared" si="28"/>
        <v>6.7360731811381029</v>
      </c>
      <c r="BT36" s="15">
        <f t="shared" si="28"/>
        <v>6.5969870543131579</v>
      </c>
      <c r="BU36" s="15">
        <f t="shared" si="28"/>
        <v>6.4322469426518873</v>
      </c>
      <c r="BV36" s="15">
        <f t="shared" si="28"/>
        <v>6.5483819357375284</v>
      </c>
      <c r="BW36" s="15">
        <f t="shared" si="28"/>
        <v>6.2918651336092113</v>
      </c>
      <c r="BX36" s="15">
        <f t="shared" si="28"/>
        <v>5.9762442548618768</v>
      </c>
      <c r="BY36" s="15">
        <f t="shared" si="28"/>
        <v>5.5880839439095329</v>
      </c>
      <c r="BZ36" s="15"/>
      <c r="CA36" s="15"/>
      <c r="CB36" s="15"/>
      <c r="CC36" s="15"/>
      <c r="CD36" s="15"/>
      <c r="CE36" s="15"/>
      <c r="CF36" s="15"/>
      <c r="CG36" s="15"/>
      <c r="CH36" s="15"/>
      <c r="CI36" s="15"/>
      <c r="CJ36" s="15"/>
      <c r="CK36" s="15"/>
      <c r="CL36" s="15"/>
      <c r="CM36" s="15"/>
      <c r="CN36" s="15"/>
      <c r="CO36" s="15"/>
      <c r="CP36" s="15"/>
      <c r="CQ36" s="15"/>
      <c r="CR36" s="15"/>
      <c r="CS36" s="15"/>
      <c r="CT36" s="20">
        <f t="shared" si="8"/>
        <v>169.86155276254974</v>
      </c>
      <c r="CU36" s="15"/>
      <c r="CV36" s="49">
        <f>賃金!R57*$B$3/100</f>
        <v>14.439103379894329</v>
      </c>
      <c r="CW36" s="15">
        <f t="shared" si="11"/>
        <v>13.681730026542732</v>
      </c>
      <c r="CX36" s="15">
        <f t="shared" si="11"/>
        <v>13.232187370870513</v>
      </c>
      <c r="CY36" s="15">
        <f t="shared" si="11"/>
        <v>12.781213881895367</v>
      </c>
      <c r="CZ36" s="15">
        <f t="shared" si="11"/>
        <v>12.337080661897291</v>
      </c>
      <c r="DA36" s="15">
        <f t="shared" si="11"/>
        <v>11.907194663330973</v>
      </c>
      <c r="DB36" s="15">
        <f t="shared" si="11"/>
        <v>11.345932885526729</v>
      </c>
      <c r="DC36" s="15">
        <f t="shared" si="11"/>
        <v>10.96737008432917</v>
      </c>
      <c r="DD36" s="15">
        <f t="shared" si="11"/>
        <v>10.617691829735302</v>
      </c>
      <c r="DE36" s="15">
        <f t="shared" si="11"/>
        <v>10.298811092286055</v>
      </c>
      <c r="DF36" s="15">
        <f t="shared" si="11"/>
        <v>10.010795528001115</v>
      </c>
      <c r="DG36" s="15">
        <f t="shared" si="11"/>
        <v>10.0789709094561</v>
      </c>
      <c r="DH36" s="15">
        <f t="shared" si="11"/>
        <v>9.836645604983838</v>
      </c>
      <c r="DI36" s="15">
        <f t="shared" si="31"/>
        <v>9.6129359010327544</v>
      </c>
      <c r="DJ36" s="15">
        <f t="shared" si="31"/>
        <v>9.3982309225450305</v>
      </c>
      <c r="DK36" s="15">
        <f t="shared" si="31"/>
        <v>9.1799866436082151</v>
      </c>
      <c r="DL36" s="15">
        <f t="shared" si="31"/>
        <v>9.494493161063712</v>
      </c>
      <c r="DM36" s="15">
        <f t="shared" si="31"/>
        <v>9.2017614288281759</v>
      </c>
      <c r="DN36" s="15">
        <f t="shared" si="31"/>
        <v>8.8444534000686197</v>
      </c>
      <c r="DO36" s="15">
        <f t="shared" si="31"/>
        <v>8.3946155351528748</v>
      </c>
      <c r="DP36" s="15">
        <f t="shared" si="31"/>
        <v>7.8200908724070315</v>
      </c>
      <c r="DQ36" s="15">
        <f t="shared" si="31"/>
        <v>6.7903834533808318</v>
      </c>
      <c r="DR36" s="15">
        <f t="shared" si="31"/>
        <v>5.891038990740082</v>
      </c>
      <c r="DS36" s="15"/>
      <c r="DT36" s="15"/>
      <c r="DU36" s="15"/>
      <c r="DV36" s="15"/>
      <c r="DW36" s="15"/>
      <c r="DX36" s="15"/>
      <c r="DY36" s="15"/>
      <c r="DZ36" s="15"/>
      <c r="EA36" s="15"/>
      <c r="EB36" s="15"/>
      <c r="EC36" s="15"/>
      <c r="ED36" s="15"/>
      <c r="EE36" s="15"/>
      <c r="EF36" s="15"/>
      <c r="EN36" s="20">
        <f t="shared" si="12"/>
        <v>221.72361484768248</v>
      </c>
      <c r="EO36" s="29">
        <f t="shared" si="3"/>
        <v>21094.138199123092</v>
      </c>
      <c r="EQ36" s="13">
        <f t="shared" si="14"/>
        <v>-5616.3702649999996</v>
      </c>
      <c r="ER36" s="20">
        <f t="shared" si="4"/>
        <v>15477.767934123092</v>
      </c>
      <c r="ES36" s="13">
        <f t="shared" si="0"/>
        <v>324.60297579365277</v>
      </c>
    </row>
    <row r="37" spans="1:149">
      <c r="A37" s="18">
        <v>2049</v>
      </c>
      <c r="C37" s="13">
        <v>46</v>
      </c>
      <c r="D37" s="49">
        <f>賃金!P58*$B$3/100</f>
        <v>8.0026776164986604</v>
      </c>
      <c r="E37" s="15">
        <f t="shared" si="2"/>
        <v>7.902316315296761</v>
      </c>
      <c r="F37" s="15">
        <f t="shared" si="5"/>
        <v>7.7426534848312114</v>
      </c>
      <c r="G37" s="15">
        <f t="shared" si="6"/>
        <v>7.6263423978204594</v>
      </c>
      <c r="H37" s="15">
        <f t="shared" si="9"/>
        <v>7.5043396678348326</v>
      </c>
      <c r="I37" s="15">
        <f t="shared" si="10"/>
        <v>7.3782159048306548</v>
      </c>
      <c r="J37" s="15">
        <f t="shared" si="13"/>
        <v>7.2494079253503196</v>
      </c>
      <c r="K37" s="15">
        <f t="shared" si="15"/>
        <v>7.0251188260600985</v>
      </c>
      <c r="L37" s="15">
        <f t="shared" si="16"/>
        <v>6.8964055570862106</v>
      </c>
      <c r="M37" s="15">
        <f t="shared" si="17"/>
        <v>6.7684336584536968</v>
      </c>
      <c r="N37" s="15">
        <f t="shared" si="18"/>
        <v>6.6420216375684058</v>
      </c>
      <c r="O37" s="15">
        <f t="shared" si="19"/>
        <v>6.5178203673796409</v>
      </c>
      <c r="P37" s="15">
        <f t="shared" si="20"/>
        <v>6.3936083578356362</v>
      </c>
      <c r="Q37" s="15">
        <f t="shared" si="21"/>
        <v>6.2751250514701518</v>
      </c>
      <c r="R37" s="15">
        <f t="shared" si="22"/>
        <v>6.1597267875527999</v>
      </c>
      <c r="S37" s="15">
        <f t="shared" si="23"/>
        <v>6.0473227208277844</v>
      </c>
      <c r="T37" s="15">
        <f t="shared" si="24"/>
        <v>5.9376188479454877</v>
      </c>
      <c r="U37" s="15">
        <f t="shared" si="25"/>
        <v>6.1899714601536946</v>
      </c>
      <c r="V37" s="15">
        <f t="shared" si="26"/>
        <v>6.0773928616892192</v>
      </c>
      <c r="W37" s="15">
        <f t="shared" si="27"/>
        <v>5.9653749031829086</v>
      </c>
      <c r="X37" s="15">
        <f t="shared" si="29"/>
        <v>5.8526670596370316</v>
      </c>
      <c r="Y37" s="15">
        <f t="shared" si="30"/>
        <v>5.7377653167537561</v>
      </c>
      <c r="Z37" s="15">
        <f t="shared" si="32"/>
        <v>6.1788346961267928</v>
      </c>
      <c r="AA37" s="15">
        <f t="shared" si="33"/>
        <v>6.0415395898327766</v>
      </c>
      <c r="AB37" s="15">
        <f t="shared" si="34"/>
        <v>5.895114673315538</v>
      </c>
      <c r="AC37" s="15">
        <f t="shared" si="35"/>
        <v>5.7367079417596996</v>
      </c>
      <c r="AD37" s="15">
        <f t="shared" si="36"/>
        <v>5.5631470832286372</v>
      </c>
      <c r="AE37" s="15">
        <f t="shared" ref="AE37:AE56" si="37">AD36</f>
        <v>4.7091527504911594</v>
      </c>
      <c r="AF37" s="15"/>
      <c r="AG37" s="15"/>
      <c r="AH37" s="15"/>
      <c r="AI37" s="15"/>
      <c r="AJ37" s="15"/>
      <c r="AK37" s="15"/>
      <c r="AL37" s="15"/>
      <c r="AM37" s="15"/>
      <c r="AN37" s="15"/>
      <c r="AO37" s="15"/>
      <c r="AP37" s="15"/>
      <c r="AQ37" s="15"/>
      <c r="AR37" s="15"/>
      <c r="AS37" s="15"/>
      <c r="AT37" s="15"/>
      <c r="AU37" s="15"/>
      <c r="AV37" s="15"/>
      <c r="AW37" s="15"/>
      <c r="AX37" s="15"/>
      <c r="AY37" s="20">
        <f t="shared" si="1"/>
        <v>174.01414584431538</v>
      </c>
      <c r="AZ37" s="15"/>
      <c r="BA37" s="49">
        <f>賃金!Q58*$B$3/100</f>
        <v>8.7969829389032199</v>
      </c>
      <c r="BB37" s="15">
        <f t="shared" si="7"/>
        <v>8.6562018861071799</v>
      </c>
      <c r="BC37" s="15">
        <f t="shared" si="7"/>
        <v>8.5150923386528472</v>
      </c>
      <c r="BD37" s="15">
        <f t="shared" si="7"/>
        <v>8.3565201036904551</v>
      </c>
      <c r="BE37" s="15">
        <f t="shared" si="7"/>
        <v>8.1937340648276429</v>
      </c>
      <c r="BF37" s="15">
        <f t="shared" si="7"/>
        <v>8.029575256583275</v>
      </c>
      <c r="BG37" s="15">
        <f t="shared" si="7"/>
        <v>7.8666498207674511</v>
      </c>
      <c r="BH37" s="15">
        <f t="shared" si="7"/>
        <v>7.6054109255385685</v>
      </c>
      <c r="BI37" s="15">
        <f t="shared" si="7"/>
        <v>7.4535990082770436</v>
      </c>
      <c r="BJ37" s="15">
        <f t="shared" si="7"/>
        <v>7.3088047157221512</v>
      </c>
      <c r="BK37" s="15">
        <f t="shared" si="7"/>
        <v>7.1721487834273008</v>
      </c>
      <c r="BL37" s="15">
        <f t="shared" si="7"/>
        <v>7.0442582543504537</v>
      </c>
      <c r="BM37" s="15">
        <f t="shared" si="7"/>
        <v>7.077980780270809</v>
      </c>
      <c r="BN37" s="15">
        <f t="shared" si="28"/>
        <v>6.9648231895032007</v>
      </c>
      <c r="BO37" s="15">
        <f t="shared" si="28"/>
        <v>6.8589841249157653</v>
      </c>
      <c r="BP37" s="15">
        <f t="shared" si="28"/>
        <v>6.7585507651501562</v>
      </c>
      <c r="BQ37" s="15">
        <f t="shared" si="28"/>
        <v>6.6608380237682709</v>
      </c>
      <c r="BR37" s="15">
        <f t="shared" si="28"/>
        <v>6.967391738831866</v>
      </c>
      <c r="BS37" s="15">
        <f t="shared" si="28"/>
        <v>6.8573084220511715</v>
      </c>
      <c r="BT37" s="15">
        <f t="shared" si="28"/>
        <v>6.7360731811381029</v>
      </c>
      <c r="BU37" s="15">
        <f t="shared" si="28"/>
        <v>6.5969870543131579</v>
      </c>
      <c r="BV37" s="15">
        <f t="shared" si="28"/>
        <v>6.4322469426518873</v>
      </c>
      <c r="BW37" s="15">
        <f t="shared" si="28"/>
        <v>6.5483819357375284</v>
      </c>
      <c r="BX37" s="15">
        <f t="shared" si="28"/>
        <v>6.2918651336092113</v>
      </c>
      <c r="BY37" s="15">
        <f t="shared" si="28"/>
        <v>5.9762442548618768</v>
      </c>
      <c r="BZ37" s="15">
        <f t="shared" si="28"/>
        <v>5.5880839439095329</v>
      </c>
      <c r="CA37" s="15"/>
      <c r="CB37" s="15"/>
      <c r="CC37" s="15"/>
      <c r="CD37" s="15"/>
      <c r="CE37" s="15"/>
      <c r="CF37" s="15"/>
      <c r="CG37" s="15"/>
      <c r="CH37" s="15"/>
      <c r="CI37" s="15"/>
      <c r="CJ37" s="15"/>
      <c r="CK37" s="15"/>
      <c r="CL37" s="15"/>
      <c r="CM37" s="15"/>
      <c r="CN37" s="15"/>
      <c r="CO37" s="15"/>
      <c r="CP37" s="15"/>
      <c r="CQ37" s="15"/>
      <c r="CR37" s="15"/>
      <c r="CS37" s="15"/>
      <c r="CT37" s="20">
        <f t="shared" si="8"/>
        <v>178.5177546486569</v>
      </c>
      <c r="CU37" s="15"/>
      <c r="CV37" s="49">
        <f>賃金!R58*$B$3/100</f>
        <v>14.86797133869017</v>
      </c>
      <c r="CW37" s="15">
        <f t="shared" si="11"/>
        <v>14.439103379894329</v>
      </c>
      <c r="CX37" s="15">
        <f t="shared" si="11"/>
        <v>13.681730026542732</v>
      </c>
      <c r="CY37" s="15">
        <f t="shared" si="11"/>
        <v>13.232187370870513</v>
      </c>
      <c r="CZ37" s="15">
        <f t="shared" si="11"/>
        <v>12.781213881895367</v>
      </c>
      <c r="DA37" s="15">
        <f t="shared" si="11"/>
        <v>12.337080661897291</v>
      </c>
      <c r="DB37" s="15">
        <f t="shared" si="11"/>
        <v>11.907194663330973</v>
      </c>
      <c r="DC37" s="15">
        <f t="shared" si="11"/>
        <v>11.345932885526729</v>
      </c>
      <c r="DD37" s="15">
        <f t="shared" si="11"/>
        <v>10.96737008432917</v>
      </c>
      <c r="DE37" s="15">
        <f t="shared" si="11"/>
        <v>10.617691829735302</v>
      </c>
      <c r="DF37" s="15">
        <f t="shared" si="11"/>
        <v>10.298811092286055</v>
      </c>
      <c r="DG37" s="15">
        <f t="shared" si="11"/>
        <v>10.010795528001115</v>
      </c>
      <c r="DH37" s="15">
        <f t="shared" si="11"/>
        <v>10.0789709094561</v>
      </c>
      <c r="DI37" s="15">
        <f t="shared" si="31"/>
        <v>9.836645604983838</v>
      </c>
      <c r="DJ37" s="15">
        <f t="shared" si="31"/>
        <v>9.6129359010327544</v>
      </c>
      <c r="DK37" s="15">
        <f t="shared" si="31"/>
        <v>9.3982309225450305</v>
      </c>
      <c r="DL37" s="15">
        <f t="shared" si="31"/>
        <v>9.1799866436082151</v>
      </c>
      <c r="DM37" s="15">
        <f t="shared" si="31"/>
        <v>9.494493161063712</v>
      </c>
      <c r="DN37" s="15">
        <f t="shared" si="31"/>
        <v>9.2017614288281759</v>
      </c>
      <c r="DO37" s="15">
        <f t="shared" si="31"/>
        <v>8.8444534000686197</v>
      </c>
      <c r="DP37" s="15">
        <f t="shared" si="31"/>
        <v>8.3946155351528748</v>
      </c>
      <c r="DQ37" s="15">
        <f t="shared" si="31"/>
        <v>7.8200908724070315</v>
      </c>
      <c r="DR37" s="15">
        <f t="shared" si="31"/>
        <v>6.7903834533808318</v>
      </c>
      <c r="DS37" s="15">
        <f t="shared" si="31"/>
        <v>5.891038990740082</v>
      </c>
      <c r="DT37" s="15"/>
      <c r="DU37" s="15"/>
      <c r="DV37" s="15"/>
      <c r="DW37" s="15"/>
      <c r="DX37" s="15"/>
      <c r="DY37" s="15"/>
      <c r="DZ37" s="15"/>
      <c r="EA37" s="15"/>
      <c r="EB37" s="15"/>
      <c r="EC37" s="15"/>
      <c r="ED37" s="15"/>
      <c r="EE37" s="15"/>
      <c r="EF37" s="15"/>
      <c r="EN37" s="20">
        <f t="shared" si="12"/>
        <v>236.16271822757682</v>
      </c>
      <c r="EO37" s="29">
        <f t="shared" si="3"/>
        <v>22334.647202110253</v>
      </c>
      <c r="EQ37" s="13">
        <f t="shared" si="14"/>
        <v>-5616.3702649999996</v>
      </c>
      <c r="ER37" s="20">
        <f t="shared" si="4"/>
        <v>16718.276937110255</v>
      </c>
      <c r="ES37" s="13">
        <f t="shared" si="0"/>
        <v>303.86057403749396</v>
      </c>
    </row>
    <row r="38" spans="1:149">
      <c r="A38" s="18">
        <v>2050</v>
      </c>
      <c r="C38" s="13">
        <v>47</v>
      </c>
      <c r="D38" s="49">
        <f>賃金!P59*$B$3/100</f>
        <v>8.0918329034342431</v>
      </c>
      <c r="E38" s="15">
        <f t="shared" si="2"/>
        <v>8.0026776164986604</v>
      </c>
      <c r="F38" s="15">
        <f t="shared" si="5"/>
        <v>7.902316315296761</v>
      </c>
      <c r="G38" s="15">
        <f t="shared" si="6"/>
        <v>7.7426534848312114</v>
      </c>
      <c r="H38" s="15">
        <f t="shared" si="9"/>
        <v>7.6263423978204594</v>
      </c>
      <c r="I38" s="15">
        <f t="shared" si="10"/>
        <v>7.5043396678348326</v>
      </c>
      <c r="J38" s="15">
        <f t="shared" si="13"/>
        <v>7.3782159048306548</v>
      </c>
      <c r="K38" s="15">
        <f t="shared" si="15"/>
        <v>7.2494079253503196</v>
      </c>
      <c r="L38" s="15">
        <f t="shared" si="16"/>
        <v>7.0251188260600985</v>
      </c>
      <c r="M38" s="15">
        <f t="shared" si="17"/>
        <v>6.8964055570862106</v>
      </c>
      <c r="N38" s="15">
        <f t="shared" si="18"/>
        <v>6.7684336584536968</v>
      </c>
      <c r="O38" s="15">
        <f t="shared" si="19"/>
        <v>6.6420216375684058</v>
      </c>
      <c r="P38" s="15">
        <f t="shared" si="20"/>
        <v>6.5178203673796409</v>
      </c>
      <c r="Q38" s="15">
        <f t="shared" si="21"/>
        <v>6.3936083578356362</v>
      </c>
      <c r="R38" s="15">
        <f t="shared" si="22"/>
        <v>6.2751250514701518</v>
      </c>
      <c r="S38" s="15">
        <f t="shared" si="23"/>
        <v>6.1597267875527999</v>
      </c>
      <c r="T38" s="15">
        <f t="shared" si="24"/>
        <v>6.0473227208277844</v>
      </c>
      <c r="U38" s="15">
        <f t="shared" si="25"/>
        <v>5.9376188479454877</v>
      </c>
      <c r="V38" s="15">
        <f t="shared" si="26"/>
        <v>6.1899714601536946</v>
      </c>
      <c r="W38" s="15">
        <f t="shared" si="27"/>
        <v>6.0773928616892192</v>
      </c>
      <c r="X38" s="15">
        <f t="shared" si="29"/>
        <v>5.9653749031829086</v>
      </c>
      <c r="Y38" s="15">
        <f t="shared" si="30"/>
        <v>5.8526670596370316</v>
      </c>
      <c r="Z38" s="15">
        <f t="shared" si="32"/>
        <v>5.7377653167537561</v>
      </c>
      <c r="AA38" s="15">
        <f t="shared" si="33"/>
        <v>6.1788346961267928</v>
      </c>
      <c r="AB38" s="15">
        <f t="shared" si="34"/>
        <v>6.0415395898327766</v>
      </c>
      <c r="AC38" s="15">
        <f t="shared" si="35"/>
        <v>5.895114673315538</v>
      </c>
      <c r="AD38" s="15">
        <f t="shared" si="36"/>
        <v>5.7367079417596996</v>
      </c>
      <c r="AE38" s="15">
        <f t="shared" si="37"/>
        <v>5.5631470832286372</v>
      </c>
      <c r="AF38" s="15">
        <f t="shared" ref="AF38:AF56" si="38">AE37</f>
        <v>4.7091527504911594</v>
      </c>
      <c r="AG38" s="15"/>
      <c r="AH38" s="15"/>
      <c r="AI38" s="15"/>
      <c r="AJ38" s="15"/>
      <c r="AK38" s="15"/>
      <c r="AL38" s="15"/>
      <c r="AM38" s="15"/>
      <c r="AN38" s="15"/>
      <c r="AO38" s="15"/>
      <c r="AP38" s="15"/>
      <c r="AQ38" s="15"/>
      <c r="AR38" s="15"/>
      <c r="AS38" s="15"/>
      <c r="AT38" s="15"/>
      <c r="AU38" s="15"/>
      <c r="AV38" s="15"/>
      <c r="AW38" s="15"/>
      <c r="AX38" s="15"/>
      <c r="AY38" s="20">
        <f t="shared" si="1"/>
        <v>182.01682346081407</v>
      </c>
      <c r="AZ38" s="15"/>
      <c r="BA38" s="49">
        <f>賃金!Q59*$B$3/100</f>
        <v>8.924164618236917</v>
      </c>
      <c r="BB38" s="15">
        <f t="shared" si="7"/>
        <v>8.7969829389032199</v>
      </c>
      <c r="BC38" s="15">
        <f t="shared" si="7"/>
        <v>8.6562018861071799</v>
      </c>
      <c r="BD38" s="15">
        <f t="shared" si="7"/>
        <v>8.5150923386528472</v>
      </c>
      <c r="BE38" s="15">
        <f t="shared" si="7"/>
        <v>8.3565201036904551</v>
      </c>
      <c r="BF38" s="15">
        <f t="shared" si="7"/>
        <v>8.1937340648276429</v>
      </c>
      <c r="BG38" s="15">
        <f t="shared" si="7"/>
        <v>8.029575256583275</v>
      </c>
      <c r="BH38" s="15">
        <f t="shared" si="7"/>
        <v>7.8666498207674511</v>
      </c>
      <c r="BI38" s="15">
        <f t="shared" ref="BH38:BR56" si="39">BH37</f>
        <v>7.6054109255385685</v>
      </c>
      <c r="BJ38" s="15">
        <f t="shared" si="39"/>
        <v>7.4535990082770436</v>
      </c>
      <c r="BK38" s="15">
        <f t="shared" si="39"/>
        <v>7.3088047157221512</v>
      </c>
      <c r="BL38" s="15">
        <f t="shared" si="39"/>
        <v>7.1721487834273008</v>
      </c>
      <c r="BM38" s="15">
        <f t="shared" si="39"/>
        <v>7.0442582543504537</v>
      </c>
      <c r="BN38" s="15">
        <f t="shared" si="28"/>
        <v>7.077980780270809</v>
      </c>
      <c r="BO38" s="15">
        <f t="shared" si="28"/>
        <v>6.9648231895032007</v>
      </c>
      <c r="BP38" s="15">
        <f t="shared" si="28"/>
        <v>6.8589841249157653</v>
      </c>
      <c r="BQ38" s="15">
        <f t="shared" si="28"/>
        <v>6.7585507651501562</v>
      </c>
      <c r="BR38" s="15">
        <f t="shared" si="28"/>
        <v>6.6608380237682709</v>
      </c>
      <c r="BS38" s="15">
        <f t="shared" si="28"/>
        <v>6.967391738831866</v>
      </c>
      <c r="BT38" s="15">
        <f t="shared" si="28"/>
        <v>6.8573084220511715</v>
      </c>
      <c r="BU38" s="15">
        <f t="shared" si="28"/>
        <v>6.7360731811381029</v>
      </c>
      <c r="BV38" s="15">
        <f t="shared" si="28"/>
        <v>6.5969870543131579</v>
      </c>
      <c r="BW38" s="15">
        <f t="shared" si="28"/>
        <v>6.4322469426518873</v>
      </c>
      <c r="BX38" s="15">
        <f t="shared" si="28"/>
        <v>6.5483819357375284</v>
      </c>
      <c r="BY38" s="15">
        <f t="shared" si="28"/>
        <v>6.2918651336092113</v>
      </c>
      <c r="BZ38" s="15">
        <f t="shared" si="28"/>
        <v>5.9762442548618768</v>
      </c>
      <c r="CA38" s="15">
        <f t="shared" si="28"/>
        <v>5.5880839439095329</v>
      </c>
      <c r="CB38" s="15"/>
      <c r="CC38" s="15"/>
      <c r="CD38" s="15"/>
      <c r="CE38" s="15"/>
      <c r="CF38" s="15"/>
      <c r="CG38" s="15"/>
      <c r="CH38" s="15"/>
      <c r="CI38" s="15"/>
      <c r="CJ38" s="15"/>
      <c r="CK38" s="15"/>
      <c r="CL38" s="15"/>
      <c r="CM38" s="15"/>
      <c r="CN38" s="15"/>
      <c r="CO38" s="15"/>
      <c r="CP38" s="15"/>
      <c r="CQ38" s="15"/>
      <c r="CR38" s="15"/>
      <c r="CS38" s="15"/>
      <c r="CT38" s="20">
        <f t="shared" si="8"/>
        <v>187.31473758756013</v>
      </c>
      <c r="CU38" s="15"/>
      <c r="CV38" s="49">
        <f>賃金!R59*$B$3/100</f>
        <v>15.26675914051614</v>
      </c>
      <c r="CW38" s="15">
        <f t="shared" si="11"/>
        <v>14.86797133869017</v>
      </c>
      <c r="CX38" s="15">
        <f t="shared" si="11"/>
        <v>14.439103379894329</v>
      </c>
      <c r="CY38" s="15">
        <f t="shared" si="11"/>
        <v>13.681730026542732</v>
      </c>
      <c r="CZ38" s="15">
        <f t="shared" si="11"/>
        <v>13.232187370870513</v>
      </c>
      <c r="DA38" s="15">
        <f t="shared" si="11"/>
        <v>12.781213881895367</v>
      </c>
      <c r="DB38" s="15">
        <f t="shared" si="11"/>
        <v>12.337080661897291</v>
      </c>
      <c r="DC38" s="15">
        <f t="shared" si="11"/>
        <v>11.907194663330973</v>
      </c>
      <c r="DD38" s="15">
        <f t="shared" si="11"/>
        <v>11.345932885526729</v>
      </c>
      <c r="DE38" s="15">
        <f t="shared" si="11"/>
        <v>10.96737008432917</v>
      </c>
      <c r="DF38" s="15">
        <f t="shared" si="11"/>
        <v>10.617691829735302</v>
      </c>
      <c r="DG38" s="15">
        <f t="shared" si="11"/>
        <v>10.298811092286055</v>
      </c>
      <c r="DH38" s="15">
        <f t="shared" si="11"/>
        <v>10.010795528001115</v>
      </c>
      <c r="DI38" s="15">
        <f t="shared" si="31"/>
        <v>10.0789709094561</v>
      </c>
      <c r="DJ38" s="15">
        <f t="shared" si="31"/>
        <v>9.836645604983838</v>
      </c>
      <c r="DK38" s="15">
        <f t="shared" si="31"/>
        <v>9.6129359010327544</v>
      </c>
      <c r="DL38" s="15">
        <f t="shared" si="31"/>
        <v>9.3982309225450305</v>
      </c>
      <c r="DM38" s="15">
        <f t="shared" si="31"/>
        <v>9.1799866436082151</v>
      </c>
      <c r="DN38" s="15">
        <f t="shared" si="31"/>
        <v>9.494493161063712</v>
      </c>
      <c r="DO38" s="15">
        <f t="shared" si="31"/>
        <v>9.2017614288281759</v>
      </c>
      <c r="DP38" s="15">
        <f t="shared" si="31"/>
        <v>8.8444534000686197</v>
      </c>
      <c r="DQ38" s="15">
        <f t="shared" si="31"/>
        <v>8.3946155351528748</v>
      </c>
      <c r="DR38" s="15">
        <f t="shared" si="31"/>
        <v>7.8200908724070315</v>
      </c>
      <c r="DS38" s="15">
        <f t="shared" si="31"/>
        <v>6.7903834533808318</v>
      </c>
      <c r="DT38" s="15">
        <f t="shared" si="31"/>
        <v>5.891038990740082</v>
      </c>
      <c r="DU38" s="15"/>
      <c r="DV38" s="15"/>
      <c r="DW38" s="15"/>
      <c r="DX38" s="15"/>
      <c r="DY38" s="15"/>
      <c r="DZ38" s="15"/>
      <c r="EA38" s="15"/>
      <c r="EB38" s="15"/>
      <c r="EC38" s="15"/>
      <c r="ED38" s="15"/>
      <c r="EE38" s="15"/>
      <c r="EF38" s="15"/>
      <c r="EN38" s="20">
        <f t="shared" si="12"/>
        <v>251.030689566267</v>
      </c>
      <c r="EO38" s="29">
        <f t="shared" si="3"/>
        <v>23605.83390824762</v>
      </c>
      <c r="EQ38" s="13">
        <f t="shared" si="14"/>
        <v>-5616.3702649999996</v>
      </c>
      <c r="ER38" s="20">
        <f t="shared" si="4"/>
        <v>17989.463643247618</v>
      </c>
      <c r="ES38" s="13">
        <f t="shared" si="0"/>
        <v>283.36077182126382</v>
      </c>
    </row>
    <row r="39" spans="1:149">
      <c r="A39" s="18">
        <v>2051</v>
      </c>
      <c r="C39" s="13">
        <v>48</v>
      </c>
      <c r="D39" s="49">
        <f>賃金!P60*$B$3/100</f>
        <v>8.1677354229355519</v>
      </c>
      <c r="E39" s="15">
        <f t="shared" si="2"/>
        <v>8.0918329034342431</v>
      </c>
      <c r="F39" s="15">
        <f t="shared" si="5"/>
        <v>8.0026776164986604</v>
      </c>
      <c r="G39" s="15">
        <f t="shared" si="6"/>
        <v>7.902316315296761</v>
      </c>
      <c r="H39" s="15">
        <f t="shared" si="9"/>
        <v>7.7426534848312114</v>
      </c>
      <c r="I39" s="15">
        <f t="shared" si="10"/>
        <v>7.6263423978204594</v>
      </c>
      <c r="J39" s="15">
        <f t="shared" si="13"/>
        <v>7.5043396678348326</v>
      </c>
      <c r="K39" s="15">
        <f t="shared" si="15"/>
        <v>7.3782159048306548</v>
      </c>
      <c r="L39" s="15">
        <f t="shared" si="16"/>
        <v>7.2494079253503196</v>
      </c>
      <c r="M39" s="15">
        <f t="shared" si="17"/>
        <v>7.0251188260600985</v>
      </c>
      <c r="N39" s="15">
        <f t="shared" si="18"/>
        <v>6.8964055570862106</v>
      </c>
      <c r="O39" s="15">
        <f t="shared" si="19"/>
        <v>6.7684336584536968</v>
      </c>
      <c r="P39" s="15">
        <f t="shared" si="20"/>
        <v>6.6420216375684058</v>
      </c>
      <c r="Q39" s="15">
        <f t="shared" si="21"/>
        <v>6.5178203673796409</v>
      </c>
      <c r="R39" s="15">
        <f t="shared" si="22"/>
        <v>6.3936083578356362</v>
      </c>
      <c r="S39" s="15">
        <f t="shared" si="23"/>
        <v>6.2751250514701518</v>
      </c>
      <c r="T39" s="15">
        <f t="shared" si="24"/>
        <v>6.1597267875527999</v>
      </c>
      <c r="U39" s="15">
        <f t="shared" si="25"/>
        <v>6.0473227208277844</v>
      </c>
      <c r="V39" s="15">
        <f t="shared" si="26"/>
        <v>5.9376188479454877</v>
      </c>
      <c r="W39" s="15">
        <f t="shared" si="27"/>
        <v>6.1899714601536946</v>
      </c>
      <c r="X39" s="15">
        <f t="shared" si="29"/>
        <v>6.0773928616892192</v>
      </c>
      <c r="Y39" s="15">
        <f t="shared" si="30"/>
        <v>5.9653749031829086</v>
      </c>
      <c r="Z39" s="15">
        <f t="shared" si="32"/>
        <v>5.8526670596370316</v>
      </c>
      <c r="AA39" s="15">
        <f t="shared" si="33"/>
        <v>5.7377653167537561</v>
      </c>
      <c r="AB39" s="15">
        <f t="shared" si="34"/>
        <v>6.1788346961267928</v>
      </c>
      <c r="AC39" s="15">
        <f t="shared" si="35"/>
        <v>6.0415395898327766</v>
      </c>
      <c r="AD39" s="15">
        <f t="shared" si="36"/>
        <v>5.895114673315538</v>
      </c>
      <c r="AE39" s="15">
        <f t="shared" si="37"/>
        <v>5.7367079417596996</v>
      </c>
      <c r="AF39" s="15">
        <f t="shared" si="38"/>
        <v>5.5631470832286372</v>
      </c>
      <c r="AG39" s="15">
        <f t="shared" ref="AG39:AG56" si="40">AF38</f>
        <v>4.7091527504911594</v>
      </c>
      <c r="AH39" s="15"/>
      <c r="AI39" s="15"/>
      <c r="AJ39" s="15"/>
      <c r="AK39" s="15"/>
      <c r="AL39" s="15"/>
      <c r="AM39" s="15"/>
      <c r="AN39" s="15"/>
      <c r="AO39" s="15"/>
      <c r="AP39" s="15"/>
      <c r="AQ39" s="15"/>
      <c r="AR39" s="15"/>
      <c r="AS39" s="15"/>
      <c r="AT39" s="15"/>
      <c r="AU39" s="15"/>
      <c r="AV39" s="15"/>
      <c r="AW39" s="15"/>
      <c r="AX39" s="15"/>
      <c r="AY39" s="20">
        <f t="shared" si="1"/>
        <v>190.1086563642483</v>
      </c>
      <c r="AZ39" s="15"/>
      <c r="BA39" s="49">
        <f>賃金!Q60*$B$3/100</f>
        <v>9.0345009779364371</v>
      </c>
      <c r="BB39" s="15">
        <f t="shared" ref="BB39:BG56" si="41">BA38</f>
        <v>8.924164618236917</v>
      </c>
      <c r="BC39" s="15">
        <f t="shared" si="41"/>
        <v>8.7969829389032199</v>
      </c>
      <c r="BD39" s="15">
        <f t="shared" si="41"/>
        <v>8.6562018861071799</v>
      </c>
      <c r="BE39" s="15">
        <f t="shared" si="41"/>
        <v>8.5150923386528472</v>
      </c>
      <c r="BF39" s="15">
        <f t="shared" si="41"/>
        <v>8.3565201036904551</v>
      </c>
      <c r="BG39" s="15">
        <f t="shared" si="41"/>
        <v>8.1937340648276429</v>
      </c>
      <c r="BH39" s="15">
        <f t="shared" si="39"/>
        <v>8.029575256583275</v>
      </c>
      <c r="BI39" s="15">
        <f t="shared" si="39"/>
        <v>7.8666498207674511</v>
      </c>
      <c r="BJ39" s="15">
        <f t="shared" si="39"/>
        <v>7.6054109255385685</v>
      </c>
      <c r="BK39" s="15">
        <f t="shared" si="39"/>
        <v>7.4535990082770436</v>
      </c>
      <c r="BL39" s="15">
        <f t="shared" si="39"/>
        <v>7.3088047157221512</v>
      </c>
      <c r="BM39" s="15">
        <f t="shared" si="39"/>
        <v>7.1721487834273008</v>
      </c>
      <c r="BN39" s="15">
        <f t="shared" si="28"/>
        <v>7.0442582543504537</v>
      </c>
      <c r="BO39" s="15">
        <f t="shared" si="28"/>
        <v>7.077980780270809</v>
      </c>
      <c r="BP39" s="15">
        <f t="shared" si="28"/>
        <v>6.9648231895032007</v>
      </c>
      <c r="BQ39" s="15">
        <f t="shared" si="28"/>
        <v>6.8589841249157653</v>
      </c>
      <c r="BR39" s="15">
        <f t="shared" si="28"/>
        <v>6.7585507651501562</v>
      </c>
      <c r="BS39" s="15">
        <f t="shared" si="28"/>
        <v>6.6608380237682709</v>
      </c>
      <c r="BT39" s="15">
        <f t="shared" si="28"/>
        <v>6.967391738831866</v>
      </c>
      <c r="BU39" s="15">
        <f t="shared" si="28"/>
        <v>6.8573084220511715</v>
      </c>
      <c r="BV39" s="15">
        <f t="shared" si="28"/>
        <v>6.7360731811381029</v>
      </c>
      <c r="BW39" s="15">
        <f t="shared" si="28"/>
        <v>6.5969870543131579</v>
      </c>
      <c r="BX39" s="15">
        <f t="shared" si="28"/>
        <v>6.4322469426518873</v>
      </c>
      <c r="BY39" s="15">
        <f t="shared" si="28"/>
        <v>6.5483819357375284</v>
      </c>
      <c r="BZ39" s="15">
        <f t="shared" si="28"/>
        <v>6.2918651336092113</v>
      </c>
      <c r="CA39" s="15">
        <f t="shared" si="28"/>
        <v>5.9762442548618768</v>
      </c>
      <c r="CB39" s="15">
        <f t="shared" si="28"/>
        <v>5.5880839439095329</v>
      </c>
      <c r="CC39" s="15"/>
      <c r="CD39" s="15"/>
      <c r="CE39" s="15"/>
      <c r="CF39" s="15"/>
      <c r="CG39" s="15"/>
      <c r="CH39" s="15"/>
      <c r="CI39" s="15"/>
      <c r="CJ39" s="15"/>
      <c r="CK39" s="15"/>
      <c r="CL39" s="15"/>
      <c r="CM39" s="15"/>
      <c r="CN39" s="15"/>
      <c r="CO39" s="15"/>
      <c r="CP39" s="15"/>
      <c r="CQ39" s="15"/>
      <c r="CR39" s="15"/>
      <c r="CS39" s="15"/>
      <c r="CT39" s="20">
        <f t="shared" si="8"/>
        <v>196.23890220579705</v>
      </c>
      <c r="CU39" s="15"/>
      <c r="CV39" s="49">
        <f>賃金!R60*$B$3/100</f>
        <v>15.625531908962914</v>
      </c>
      <c r="CW39" s="15">
        <f t="shared" si="11"/>
        <v>15.26675914051614</v>
      </c>
      <c r="CX39" s="15">
        <f t="shared" si="11"/>
        <v>14.86797133869017</v>
      </c>
      <c r="CY39" s="15">
        <f t="shared" si="11"/>
        <v>14.439103379894329</v>
      </c>
      <c r="CZ39" s="15">
        <f t="shared" si="11"/>
        <v>13.681730026542732</v>
      </c>
      <c r="DA39" s="15">
        <f t="shared" si="11"/>
        <v>13.232187370870513</v>
      </c>
      <c r="DB39" s="15">
        <f t="shared" si="11"/>
        <v>12.781213881895367</v>
      </c>
      <c r="DC39" s="15">
        <f t="shared" si="11"/>
        <v>12.337080661897291</v>
      </c>
      <c r="DD39" s="15">
        <f t="shared" si="11"/>
        <v>11.907194663330973</v>
      </c>
      <c r="DE39" s="15">
        <f t="shared" si="11"/>
        <v>11.345932885526729</v>
      </c>
      <c r="DF39" s="15">
        <f t="shared" si="11"/>
        <v>10.96737008432917</v>
      </c>
      <c r="DG39" s="15">
        <f t="shared" si="11"/>
        <v>10.617691829735302</v>
      </c>
      <c r="DH39" s="15">
        <f t="shared" si="11"/>
        <v>10.298811092286055</v>
      </c>
      <c r="DI39" s="15">
        <f t="shared" si="31"/>
        <v>10.010795528001115</v>
      </c>
      <c r="DJ39" s="15">
        <f t="shared" si="31"/>
        <v>10.0789709094561</v>
      </c>
      <c r="DK39" s="15">
        <f t="shared" si="31"/>
        <v>9.836645604983838</v>
      </c>
      <c r="DL39" s="15">
        <f t="shared" si="31"/>
        <v>9.6129359010327544</v>
      </c>
      <c r="DM39" s="15">
        <f t="shared" si="31"/>
        <v>9.3982309225450305</v>
      </c>
      <c r="DN39" s="15">
        <f t="shared" si="31"/>
        <v>9.1799866436082151</v>
      </c>
      <c r="DO39" s="15">
        <f t="shared" si="31"/>
        <v>9.494493161063712</v>
      </c>
      <c r="DP39" s="15">
        <f t="shared" si="31"/>
        <v>9.2017614288281759</v>
      </c>
      <c r="DQ39" s="15">
        <f t="shared" si="31"/>
        <v>8.8444534000686197</v>
      </c>
      <c r="DR39" s="15">
        <f t="shared" si="31"/>
        <v>8.3946155351528748</v>
      </c>
      <c r="DS39" s="15">
        <f t="shared" si="31"/>
        <v>7.8200908724070315</v>
      </c>
      <c r="DT39" s="15">
        <f t="shared" si="31"/>
        <v>6.7903834533808318</v>
      </c>
      <c r="DU39" s="15">
        <f t="shared" si="31"/>
        <v>5.891038990740082</v>
      </c>
      <c r="DV39" s="15"/>
      <c r="DW39" s="15"/>
      <c r="DX39" s="15"/>
      <c r="DY39" s="15"/>
      <c r="DZ39" s="15"/>
      <c r="EA39" s="15"/>
      <c r="EB39" s="15"/>
      <c r="EC39" s="15"/>
      <c r="ED39" s="15"/>
      <c r="EE39" s="15"/>
      <c r="EF39" s="15"/>
      <c r="EN39" s="20">
        <f t="shared" si="12"/>
        <v>266.29744870678314</v>
      </c>
      <c r="EO39" s="29">
        <f t="shared" si="3"/>
        <v>24905.354704208021</v>
      </c>
      <c r="EQ39" s="13">
        <f t="shared" si="14"/>
        <v>-5616.3702649999996</v>
      </c>
      <c r="ER39" s="20">
        <f t="shared" si="4"/>
        <v>19288.984439208019</v>
      </c>
      <c r="ES39" s="13">
        <f t="shared" si="0"/>
        <v>263.31133035508503</v>
      </c>
    </row>
    <row r="40" spans="1:149">
      <c r="A40" s="18">
        <v>2052</v>
      </c>
      <c r="C40" s="13">
        <v>49</v>
      </c>
      <c r="D40" s="49">
        <f>賃金!P61*$B$3/100</f>
        <v>8.2282400832887408</v>
      </c>
      <c r="E40" s="15">
        <f t="shared" si="2"/>
        <v>8.1677354229355519</v>
      </c>
      <c r="F40" s="15">
        <f t="shared" si="5"/>
        <v>8.0918329034342431</v>
      </c>
      <c r="G40" s="15">
        <f t="shared" si="6"/>
        <v>8.0026776164986604</v>
      </c>
      <c r="H40" s="15">
        <f t="shared" si="9"/>
        <v>7.902316315296761</v>
      </c>
      <c r="I40" s="15">
        <f t="shared" si="10"/>
        <v>7.7426534848312114</v>
      </c>
      <c r="J40" s="15">
        <f t="shared" si="13"/>
        <v>7.6263423978204594</v>
      </c>
      <c r="K40" s="15">
        <f t="shared" si="15"/>
        <v>7.5043396678348326</v>
      </c>
      <c r="L40" s="15">
        <f t="shared" si="16"/>
        <v>7.3782159048306548</v>
      </c>
      <c r="M40" s="15">
        <f t="shared" si="17"/>
        <v>7.2494079253503196</v>
      </c>
      <c r="N40" s="15">
        <f t="shared" si="18"/>
        <v>7.0251188260600985</v>
      </c>
      <c r="O40" s="15">
        <f t="shared" si="19"/>
        <v>6.8964055570862106</v>
      </c>
      <c r="P40" s="15">
        <f t="shared" si="20"/>
        <v>6.7684336584536968</v>
      </c>
      <c r="Q40" s="15">
        <f t="shared" si="21"/>
        <v>6.6420216375684058</v>
      </c>
      <c r="R40" s="15">
        <f t="shared" si="22"/>
        <v>6.5178203673796409</v>
      </c>
      <c r="S40" s="15">
        <f t="shared" si="23"/>
        <v>6.3936083578356362</v>
      </c>
      <c r="T40" s="15">
        <f t="shared" si="24"/>
        <v>6.2751250514701518</v>
      </c>
      <c r="U40" s="15">
        <f t="shared" si="25"/>
        <v>6.1597267875527999</v>
      </c>
      <c r="V40" s="15">
        <f t="shared" si="26"/>
        <v>6.0473227208277844</v>
      </c>
      <c r="W40" s="15">
        <f t="shared" si="27"/>
        <v>5.9376188479454877</v>
      </c>
      <c r="X40" s="15">
        <f t="shared" si="29"/>
        <v>6.1899714601536946</v>
      </c>
      <c r="Y40" s="15">
        <f t="shared" si="30"/>
        <v>6.0773928616892192</v>
      </c>
      <c r="Z40" s="15">
        <f t="shared" si="32"/>
        <v>5.9653749031829086</v>
      </c>
      <c r="AA40" s="15">
        <f t="shared" si="33"/>
        <v>5.8526670596370316</v>
      </c>
      <c r="AB40" s="15">
        <f t="shared" si="34"/>
        <v>5.7377653167537561</v>
      </c>
      <c r="AC40" s="15">
        <f t="shared" si="35"/>
        <v>6.1788346961267928</v>
      </c>
      <c r="AD40" s="15">
        <f t="shared" si="36"/>
        <v>6.0415395898327766</v>
      </c>
      <c r="AE40" s="15">
        <f t="shared" si="37"/>
        <v>5.895114673315538</v>
      </c>
      <c r="AF40" s="15">
        <f t="shared" si="38"/>
        <v>5.7367079417596996</v>
      </c>
      <c r="AG40" s="15">
        <f t="shared" si="40"/>
        <v>5.5631470832286372</v>
      </c>
      <c r="AH40" s="15">
        <f t="shared" ref="AH40:AH56" si="42">AG39</f>
        <v>4.7091527504911594</v>
      </c>
      <c r="AI40" s="15"/>
      <c r="AJ40" s="15"/>
      <c r="AK40" s="15"/>
      <c r="AL40" s="15"/>
      <c r="AM40" s="15"/>
      <c r="AN40" s="15"/>
      <c r="AO40" s="15"/>
      <c r="AP40" s="15"/>
      <c r="AQ40" s="15"/>
      <c r="AR40" s="15"/>
      <c r="AS40" s="15"/>
      <c r="AT40" s="15"/>
      <c r="AU40" s="15"/>
      <c r="AV40" s="15"/>
      <c r="AW40" s="15"/>
      <c r="AX40" s="15"/>
      <c r="AY40" s="20">
        <f t="shared" si="1"/>
        <v>198.27639178718383</v>
      </c>
      <c r="AZ40" s="15"/>
      <c r="BA40" s="49">
        <f>賃金!Q61*$B$3/100</f>
        <v>9.1247765553938311</v>
      </c>
      <c r="BB40" s="15">
        <f t="shared" si="41"/>
        <v>9.0345009779364371</v>
      </c>
      <c r="BC40" s="15">
        <f t="shared" si="41"/>
        <v>8.924164618236917</v>
      </c>
      <c r="BD40" s="15">
        <f t="shared" si="41"/>
        <v>8.7969829389032199</v>
      </c>
      <c r="BE40" s="15">
        <f t="shared" si="41"/>
        <v>8.6562018861071799</v>
      </c>
      <c r="BF40" s="15">
        <f t="shared" si="41"/>
        <v>8.5150923386528472</v>
      </c>
      <c r="BG40" s="15">
        <f t="shared" si="41"/>
        <v>8.3565201036904551</v>
      </c>
      <c r="BH40" s="15">
        <f t="shared" si="39"/>
        <v>8.1937340648276429</v>
      </c>
      <c r="BI40" s="15">
        <f t="shared" si="39"/>
        <v>8.029575256583275</v>
      </c>
      <c r="BJ40" s="15">
        <f t="shared" si="39"/>
        <v>7.8666498207674511</v>
      </c>
      <c r="BK40" s="15">
        <f t="shared" si="39"/>
        <v>7.6054109255385685</v>
      </c>
      <c r="BL40" s="15">
        <f t="shared" si="39"/>
        <v>7.4535990082770436</v>
      </c>
      <c r="BM40" s="15">
        <f t="shared" si="39"/>
        <v>7.3088047157221512</v>
      </c>
      <c r="BN40" s="15">
        <f t="shared" si="28"/>
        <v>7.1721487834273008</v>
      </c>
      <c r="BO40" s="15">
        <f t="shared" si="28"/>
        <v>7.0442582543504537</v>
      </c>
      <c r="BP40" s="15">
        <f t="shared" si="28"/>
        <v>7.077980780270809</v>
      </c>
      <c r="BQ40" s="15">
        <f t="shared" si="28"/>
        <v>6.9648231895032007</v>
      </c>
      <c r="BR40" s="15">
        <f t="shared" si="28"/>
        <v>6.8589841249157653</v>
      </c>
      <c r="BS40" s="15">
        <f t="shared" si="28"/>
        <v>6.7585507651501562</v>
      </c>
      <c r="BT40" s="15">
        <f t="shared" si="28"/>
        <v>6.6608380237682709</v>
      </c>
      <c r="BU40" s="15">
        <f t="shared" si="28"/>
        <v>6.967391738831866</v>
      </c>
      <c r="BV40" s="15">
        <f t="shared" si="28"/>
        <v>6.8573084220511715</v>
      </c>
      <c r="BW40" s="15">
        <f t="shared" si="28"/>
        <v>6.7360731811381029</v>
      </c>
      <c r="BX40" s="15">
        <f t="shared" si="28"/>
        <v>6.5969870543131579</v>
      </c>
      <c r="BY40" s="15">
        <f t="shared" si="28"/>
        <v>6.4322469426518873</v>
      </c>
      <c r="BZ40" s="15">
        <f t="shared" si="28"/>
        <v>6.5483819357375284</v>
      </c>
      <c r="CA40" s="15">
        <f t="shared" si="28"/>
        <v>6.2918651336092113</v>
      </c>
      <c r="CB40" s="15">
        <f t="shared" si="28"/>
        <v>5.9762442548618768</v>
      </c>
      <c r="CC40" s="15">
        <f t="shared" si="28"/>
        <v>5.5880839439095329</v>
      </c>
      <c r="CD40" s="15"/>
      <c r="CE40" s="15"/>
      <c r="CF40" s="15"/>
      <c r="CG40" s="15"/>
      <c r="CH40" s="15"/>
      <c r="CI40" s="15"/>
      <c r="CJ40" s="15"/>
      <c r="CK40" s="15"/>
      <c r="CL40" s="15"/>
      <c r="CM40" s="15"/>
      <c r="CN40" s="15"/>
      <c r="CO40" s="15"/>
      <c r="CP40" s="15"/>
      <c r="CQ40" s="15"/>
      <c r="CR40" s="15"/>
      <c r="CS40" s="15"/>
      <c r="CT40" s="20">
        <f t="shared" si="8"/>
        <v>205.27340318373348</v>
      </c>
      <c r="CU40" s="15"/>
      <c r="CV40" s="49">
        <f>賃金!R61*$B$3/100</f>
        <v>15.934499691897559</v>
      </c>
      <c r="CW40" s="15">
        <f t="shared" si="11"/>
        <v>15.625531908962914</v>
      </c>
      <c r="CX40" s="15">
        <f t="shared" si="11"/>
        <v>15.26675914051614</v>
      </c>
      <c r="CY40" s="15">
        <f t="shared" si="11"/>
        <v>14.86797133869017</v>
      </c>
      <c r="CZ40" s="15">
        <f t="shared" si="11"/>
        <v>14.439103379894329</v>
      </c>
      <c r="DA40" s="15">
        <f t="shared" si="11"/>
        <v>13.681730026542732</v>
      </c>
      <c r="DB40" s="15">
        <f t="shared" si="11"/>
        <v>13.232187370870513</v>
      </c>
      <c r="DC40" s="15">
        <f t="shared" si="11"/>
        <v>12.781213881895367</v>
      </c>
      <c r="DD40" s="15">
        <f t="shared" ref="DC40:DN56" si="43">DC39</f>
        <v>12.337080661897291</v>
      </c>
      <c r="DE40" s="15">
        <f t="shared" si="43"/>
        <v>11.907194663330973</v>
      </c>
      <c r="DF40" s="15">
        <f t="shared" si="43"/>
        <v>11.345932885526729</v>
      </c>
      <c r="DG40" s="15">
        <f t="shared" si="43"/>
        <v>10.96737008432917</v>
      </c>
      <c r="DH40" s="15">
        <f t="shared" si="43"/>
        <v>10.617691829735302</v>
      </c>
      <c r="DI40" s="15">
        <f t="shared" si="31"/>
        <v>10.298811092286055</v>
      </c>
      <c r="DJ40" s="15">
        <f t="shared" si="31"/>
        <v>10.010795528001115</v>
      </c>
      <c r="DK40" s="15">
        <f t="shared" si="31"/>
        <v>10.0789709094561</v>
      </c>
      <c r="DL40" s="15">
        <f t="shared" si="31"/>
        <v>9.836645604983838</v>
      </c>
      <c r="DM40" s="15">
        <f t="shared" si="31"/>
        <v>9.6129359010327544</v>
      </c>
      <c r="DN40" s="15">
        <f t="shared" si="31"/>
        <v>9.3982309225450305</v>
      </c>
      <c r="DO40" s="15">
        <f t="shared" si="31"/>
        <v>9.1799866436082151</v>
      </c>
      <c r="DP40" s="15">
        <f t="shared" si="31"/>
        <v>9.494493161063712</v>
      </c>
      <c r="DQ40" s="15">
        <f t="shared" si="31"/>
        <v>9.2017614288281759</v>
      </c>
      <c r="DR40" s="15">
        <f t="shared" si="31"/>
        <v>8.8444534000686197</v>
      </c>
      <c r="DS40" s="15">
        <f t="shared" si="31"/>
        <v>8.3946155351528748</v>
      </c>
      <c r="DT40" s="15">
        <f t="shared" si="31"/>
        <v>7.8200908724070315</v>
      </c>
      <c r="DU40" s="15">
        <f t="shared" si="31"/>
        <v>6.7903834533808318</v>
      </c>
      <c r="DV40" s="15">
        <f t="shared" si="31"/>
        <v>5.891038990740082</v>
      </c>
      <c r="DW40" s="15"/>
      <c r="DX40" s="15"/>
      <c r="DY40" s="15"/>
      <c r="DZ40" s="15"/>
      <c r="EA40" s="15"/>
      <c r="EB40" s="15"/>
      <c r="EC40" s="15"/>
      <c r="ED40" s="15"/>
      <c r="EE40" s="15"/>
      <c r="EF40" s="15"/>
      <c r="EN40" s="20">
        <f t="shared" si="12"/>
        <v>281.92298061574604</v>
      </c>
      <c r="EO40" s="29">
        <f t="shared" si="3"/>
        <v>26230.166859882407</v>
      </c>
      <c r="EQ40" s="13">
        <f t="shared" si="14"/>
        <v>-5616.3702649999996</v>
      </c>
      <c r="ER40" s="20">
        <f t="shared" si="4"/>
        <v>20613.796594882406</v>
      </c>
      <c r="ES40" s="13">
        <f t="shared" si="0"/>
        <v>243.86913832303401</v>
      </c>
    </row>
    <row r="41" spans="1:149">
      <c r="A41" s="18">
        <v>2053</v>
      </c>
      <c r="C41" s="13">
        <v>50</v>
      </c>
      <c r="D41" s="49">
        <f>賃金!P62*$B$3/100</f>
        <v>8.0904169410406652</v>
      </c>
      <c r="E41" s="15">
        <f t="shared" si="2"/>
        <v>8.2282400832887408</v>
      </c>
      <c r="F41" s="15">
        <f t="shared" si="5"/>
        <v>8.1677354229355519</v>
      </c>
      <c r="G41" s="15">
        <f t="shared" si="6"/>
        <v>8.0918329034342431</v>
      </c>
      <c r="H41" s="15">
        <f t="shared" si="9"/>
        <v>8.0026776164986604</v>
      </c>
      <c r="I41" s="15">
        <f t="shared" si="10"/>
        <v>7.902316315296761</v>
      </c>
      <c r="J41" s="15">
        <f t="shared" si="13"/>
        <v>7.7426534848312114</v>
      </c>
      <c r="K41" s="15">
        <f t="shared" si="15"/>
        <v>7.6263423978204594</v>
      </c>
      <c r="L41" s="15">
        <f t="shared" si="16"/>
        <v>7.5043396678348326</v>
      </c>
      <c r="M41" s="15">
        <f t="shared" si="17"/>
        <v>7.3782159048306548</v>
      </c>
      <c r="N41" s="15">
        <f t="shared" si="18"/>
        <v>7.2494079253503196</v>
      </c>
      <c r="O41" s="15">
        <f t="shared" si="19"/>
        <v>7.0251188260600985</v>
      </c>
      <c r="P41" s="15">
        <f t="shared" si="20"/>
        <v>6.8964055570862106</v>
      </c>
      <c r="Q41" s="15">
        <f t="shared" si="21"/>
        <v>6.7684336584536968</v>
      </c>
      <c r="R41" s="15">
        <f t="shared" si="22"/>
        <v>6.6420216375684058</v>
      </c>
      <c r="S41" s="15">
        <f t="shared" si="23"/>
        <v>6.5178203673796409</v>
      </c>
      <c r="T41" s="15">
        <f t="shared" si="24"/>
        <v>6.3936083578356362</v>
      </c>
      <c r="U41" s="15">
        <f t="shared" si="25"/>
        <v>6.2751250514701518</v>
      </c>
      <c r="V41" s="15">
        <f t="shared" si="26"/>
        <v>6.1597267875527999</v>
      </c>
      <c r="W41" s="15">
        <f t="shared" si="27"/>
        <v>6.0473227208277844</v>
      </c>
      <c r="X41" s="15">
        <f t="shared" si="29"/>
        <v>5.9376188479454877</v>
      </c>
      <c r="Y41" s="15">
        <f t="shared" si="30"/>
        <v>6.1899714601536946</v>
      </c>
      <c r="Z41" s="15">
        <f t="shared" si="32"/>
        <v>6.0773928616892192</v>
      </c>
      <c r="AA41" s="15">
        <f t="shared" si="33"/>
        <v>5.9653749031829086</v>
      </c>
      <c r="AB41" s="15">
        <f t="shared" si="34"/>
        <v>5.8526670596370316</v>
      </c>
      <c r="AC41" s="15">
        <f t="shared" si="35"/>
        <v>5.7377653167537561</v>
      </c>
      <c r="AD41" s="15">
        <f t="shared" si="36"/>
        <v>6.1788346961267928</v>
      </c>
      <c r="AE41" s="15">
        <f t="shared" si="37"/>
        <v>6.0415395898327766</v>
      </c>
      <c r="AF41" s="15">
        <f t="shared" si="38"/>
        <v>5.895114673315538</v>
      </c>
      <c r="AG41" s="15">
        <f t="shared" si="40"/>
        <v>5.7367079417596996</v>
      </c>
      <c r="AH41" s="15">
        <f t="shared" si="42"/>
        <v>5.5631470832286372</v>
      </c>
      <c r="AI41" s="15">
        <f t="shared" ref="AI41:AI56" si="44">AH40</f>
        <v>4.7091527504911594</v>
      </c>
      <c r="AJ41" s="15"/>
      <c r="AK41" s="15"/>
      <c r="AL41" s="15"/>
      <c r="AM41" s="15"/>
      <c r="AN41" s="15"/>
      <c r="AO41" s="15"/>
      <c r="AP41" s="15"/>
      <c r="AQ41" s="15"/>
      <c r="AR41" s="15"/>
      <c r="AS41" s="15"/>
      <c r="AT41" s="15"/>
      <c r="AU41" s="15"/>
      <c r="AV41" s="15"/>
      <c r="AW41" s="15"/>
      <c r="AX41" s="15"/>
      <c r="AY41" s="20">
        <f t="shared" si="1"/>
        <v>206.50463187047259</v>
      </c>
      <c r="AZ41" s="15"/>
      <c r="BA41" s="49">
        <f>賃金!Q62*$B$3/100</f>
        <v>8.9910505945338279</v>
      </c>
      <c r="BB41" s="15">
        <f t="shared" si="41"/>
        <v>9.1247765553938311</v>
      </c>
      <c r="BC41" s="15">
        <f t="shared" si="41"/>
        <v>9.0345009779364371</v>
      </c>
      <c r="BD41" s="15">
        <f t="shared" si="41"/>
        <v>8.924164618236917</v>
      </c>
      <c r="BE41" s="15">
        <f t="shared" si="41"/>
        <v>8.7969829389032199</v>
      </c>
      <c r="BF41" s="15">
        <f t="shared" si="41"/>
        <v>8.6562018861071799</v>
      </c>
      <c r="BG41" s="15">
        <f t="shared" si="41"/>
        <v>8.5150923386528472</v>
      </c>
      <c r="BH41" s="15">
        <f t="shared" si="39"/>
        <v>8.3565201036904551</v>
      </c>
      <c r="BI41" s="15">
        <f t="shared" si="39"/>
        <v>8.1937340648276429</v>
      </c>
      <c r="BJ41" s="15">
        <f t="shared" si="39"/>
        <v>8.029575256583275</v>
      </c>
      <c r="BK41" s="15">
        <f t="shared" si="39"/>
        <v>7.8666498207674511</v>
      </c>
      <c r="BL41" s="15">
        <f t="shared" si="39"/>
        <v>7.6054109255385685</v>
      </c>
      <c r="BM41" s="15">
        <f t="shared" si="39"/>
        <v>7.4535990082770436</v>
      </c>
      <c r="BN41" s="15">
        <f t="shared" si="28"/>
        <v>7.3088047157221512</v>
      </c>
      <c r="BO41" s="15">
        <f t="shared" si="28"/>
        <v>7.1721487834273008</v>
      </c>
      <c r="BP41" s="15">
        <f t="shared" si="28"/>
        <v>7.0442582543504537</v>
      </c>
      <c r="BQ41" s="15">
        <f t="shared" si="28"/>
        <v>7.077980780270809</v>
      </c>
      <c r="BR41" s="15">
        <f t="shared" si="28"/>
        <v>6.9648231895032007</v>
      </c>
      <c r="BS41" s="15">
        <f t="shared" si="28"/>
        <v>6.8589841249157653</v>
      </c>
      <c r="BT41" s="15">
        <f t="shared" si="28"/>
        <v>6.7585507651501562</v>
      </c>
      <c r="BU41" s="15">
        <f t="shared" si="28"/>
        <v>6.6608380237682709</v>
      </c>
      <c r="BV41" s="15">
        <f t="shared" si="28"/>
        <v>6.967391738831866</v>
      </c>
      <c r="BW41" s="15">
        <f t="shared" si="28"/>
        <v>6.8573084220511715</v>
      </c>
      <c r="BX41" s="15">
        <f t="shared" si="28"/>
        <v>6.7360731811381029</v>
      </c>
      <c r="BY41" s="15">
        <f t="shared" si="28"/>
        <v>6.5969870543131579</v>
      </c>
      <c r="BZ41" s="15">
        <f t="shared" si="28"/>
        <v>6.4322469426518873</v>
      </c>
      <c r="CA41" s="15">
        <f t="shared" si="28"/>
        <v>6.5483819357375284</v>
      </c>
      <c r="CB41" s="15">
        <f t="shared" si="28"/>
        <v>6.2918651336092113</v>
      </c>
      <c r="CC41" s="15">
        <f t="shared" si="28"/>
        <v>5.9762442548618768</v>
      </c>
      <c r="CD41" s="15">
        <f t="shared" ref="CD41:CS56" si="45">CC40</f>
        <v>5.5880839439095329</v>
      </c>
      <c r="CE41" s="15"/>
      <c r="CF41" s="15"/>
      <c r="CG41" s="15"/>
      <c r="CH41" s="15"/>
      <c r="CI41" s="15"/>
      <c r="CJ41" s="15"/>
      <c r="CK41" s="15"/>
      <c r="CL41" s="15"/>
      <c r="CM41" s="15"/>
      <c r="CN41" s="15"/>
      <c r="CO41" s="15"/>
      <c r="CP41" s="15"/>
      <c r="CQ41" s="15"/>
      <c r="CR41" s="15"/>
      <c r="CS41" s="15"/>
      <c r="CT41" s="20">
        <f t="shared" si="8"/>
        <v>214.39817973912727</v>
      </c>
      <c r="CU41" s="15"/>
      <c r="CV41" s="49">
        <f>賃金!R62*$B$3/100</f>
        <v>15.830656580533338</v>
      </c>
      <c r="CW41" s="15">
        <f t="shared" ref="CW41:DB56" si="46">CV40</f>
        <v>15.934499691897559</v>
      </c>
      <c r="CX41" s="15">
        <f t="shared" si="46"/>
        <v>15.625531908962914</v>
      </c>
      <c r="CY41" s="15">
        <f t="shared" si="46"/>
        <v>15.26675914051614</v>
      </c>
      <c r="CZ41" s="15">
        <f t="shared" si="46"/>
        <v>14.86797133869017</v>
      </c>
      <c r="DA41" s="15">
        <f t="shared" si="46"/>
        <v>14.439103379894329</v>
      </c>
      <c r="DB41" s="15">
        <f t="shared" si="46"/>
        <v>13.681730026542732</v>
      </c>
      <c r="DC41" s="15">
        <f t="shared" si="43"/>
        <v>13.232187370870513</v>
      </c>
      <c r="DD41" s="15">
        <f t="shared" si="43"/>
        <v>12.781213881895367</v>
      </c>
      <c r="DE41" s="15">
        <f t="shared" si="43"/>
        <v>12.337080661897291</v>
      </c>
      <c r="DF41" s="15">
        <f t="shared" si="43"/>
        <v>11.907194663330973</v>
      </c>
      <c r="DG41" s="15">
        <f t="shared" si="43"/>
        <v>11.345932885526729</v>
      </c>
      <c r="DH41" s="15">
        <f t="shared" si="43"/>
        <v>10.96737008432917</v>
      </c>
      <c r="DI41" s="15">
        <f t="shared" si="31"/>
        <v>10.617691829735302</v>
      </c>
      <c r="DJ41" s="15">
        <f t="shared" si="31"/>
        <v>10.298811092286055</v>
      </c>
      <c r="DK41" s="15">
        <f t="shared" si="31"/>
        <v>10.010795528001115</v>
      </c>
      <c r="DL41" s="15">
        <f t="shared" si="31"/>
        <v>10.0789709094561</v>
      </c>
      <c r="DM41" s="15">
        <f t="shared" si="31"/>
        <v>9.836645604983838</v>
      </c>
      <c r="DN41" s="15">
        <f t="shared" si="31"/>
        <v>9.6129359010327544</v>
      </c>
      <c r="DO41" s="15">
        <f t="shared" si="31"/>
        <v>9.3982309225450305</v>
      </c>
      <c r="DP41" s="15">
        <f t="shared" si="31"/>
        <v>9.1799866436082151</v>
      </c>
      <c r="DQ41" s="15">
        <f t="shared" si="31"/>
        <v>9.494493161063712</v>
      </c>
      <c r="DR41" s="15">
        <f t="shared" si="31"/>
        <v>9.2017614288281759</v>
      </c>
      <c r="DS41" s="15">
        <f t="shared" si="31"/>
        <v>8.8444534000686197</v>
      </c>
      <c r="DT41" s="15">
        <f t="shared" si="31"/>
        <v>8.3946155351528748</v>
      </c>
      <c r="DU41" s="15">
        <f t="shared" si="31"/>
        <v>7.8200908724070315</v>
      </c>
      <c r="DV41" s="15">
        <f t="shared" si="31"/>
        <v>6.7903834533808318</v>
      </c>
      <c r="DW41" s="15">
        <f t="shared" si="31"/>
        <v>5.891038990740082</v>
      </c>
      <c r="DX41" s="15"/>
      <c r="DY41" s="15"/>
      <c r="DZ41" s="15"/>
      <c r="EA41" s="15"/>
      <c r="EB41" s="15"/>
      <c r="EC41" s="15"/>
      <c r="ED41" s="15"/>
      <c r="EE41" s="15"/>
      <c r="EF41" s="15"/>
      <c r="EN41" s="20">
        <f t="shared" si="12"/>
        <v>297.85748030764364</v>
      </c>
      <c r="EO41" s="29">
        <f t="shared" si="3"/>
        <v>27576.533353369457</v>
      </c>
      <c r="EQ41" s="13">
        <f t="shared" si="14"/>
        <v>-5616.3702649999996</v>
      </c>
      <c r="ER41" s="20">
        <f t="shared" si="4"/>
        <v>21960.16308836946</v>
      </c>
      <c r="ES41" s="13">
        <f t="shared" si="0"/>
        <v>225.1505910166853</v>
      </c>
    </row>
    <row r="42" spans="1:149">
      <c r="A42" s="18">
        <v>2054</v>
      </c>
      <c r="C42" s="13">
        <v>51</v>
      </c>
      <c r="D42" s="49">
        <f>賃金!P63*$B$3/100</f>
        <v>8.1128329279594293</v>
      </c>
      <c r="E42" s="15">
        <f t="shared" si="2"/>
        <v>8.0904169410406652</v>
      </c>
      <c r="F42" s="15">
        <f t="shared" si="5"/>
        <v>8.2282400832887408</v>
      </c>
      <c r="G42" s="15">
        <f t="shared" si="6"/>
        <v>8.1677354229355519</v>
      </c>
      <c r="H42" s="15">
        <f t="shared" si="9"/>
        <v>8.0918329034342431</v>
      </c>
      <c r="I42" s="15">
        <f t="shared" si="10"/>
        <v>8.0026776164986604</v>
      </c>
      <c r="J42" s="15">
        <f t="shared" si="13"/>
        <v>7.902316315296761</v>
      </c>
      <c r="K42" s="15">
        <f t="shared" si="15"/>
        <v>7.7426534848312114</v>
      </c>
      <c r="L42" s="15">
        <f t="shared" si="16"/>
        <v>7.6263423978204594</v>
      </c>
      <c r="M42" s="15">
        <f t="shared" si="17"/>
        <v>7.5043396678348326</v>
      </c>
      <c r="N42" s="15">
        <f t="shared" si="18"/>
        <v>7.3782159048306548</v>
      </c>
      <c r="O42" s="15">
        <f t="shared" si="19"/>
        <v>7.2494079253503196</v>
      </c>
      <c r="P42" s="15">
        <f t="shared" si="20"/>
        <v>7.0251188260600985</v>
      </c>
      <c r="Q42" s="15">
        <f t="shared" si="21"/>
        <v>6.8964055570862106</v>
      </c>
      <c r="R42" s="15">
        <f t="shared" si="22"/>
        <v>6.7684336584536968</v>
      </c>
      <c r="S42" s="15">
        <f t="shared" si="23"/>
        <v>6.6420216375684058</v>
      </c>
      <c r="T42" s="15">
        <f t="shared" si="24"/>
        <v>6.5178203673796409</v>
      </c>
      <c r="U42" s="15">
        <f t="shared" si="25"/>
        <v>6.3936083578356362</v>
      </c>
      <c r="V42" s="15">
        <f t="shared" si="26"/>
        <v>6.2751250514701518</v>
      </c>
      <c r="W42" s="15">
        <f t="shared" si="27"/>
        <v>6.1597267875527999</v>
      </c>
      <c r="X42" s="15">
        <f t="shared" si="29"/>
        <v>6.0473227208277844</v>
      </c>
      <c r="Y42" s="15">
        <f t="shared" si="30"/>
        <v>5.9376188479454877</v>
      </c>
      <c r="Z42" s="15">
        <f t="shared" si="32"/>
        <v>6.1899714601536946</v>
      </c>
      <c r="AA42" s="15">
        <f t="shared" si="33"/>
        <v>6.0773928616892192</v>
      </c>
      <c r="AB42" s="15">
        <f t="shared" si="34"/>
        <v>5.9653749031829086</v>
      </c>
      <c r="AC42" s="15">
        <f t="shared" si="35"/>
        <v>5.8526670596370316</v>
      </c>
      <c r="AD42" s="15">
        <f t="shared" si="36"/>
        <v>5.7377653167537561</v>
      </c>
      <c r="AE42" s="15">
        <f t="shared" si="37"/>
        <v>6.1788346961267928</v>
      </c>
      <c r="AF42" s="15">
        <f t="shared" si="38"/>
        <v>6.0415395898327766</v>
      </c>
      <c r="AG42" s="15">
        <f t="shared" si="40"/>
        <v>5.895114673315538</v>
      </c>
      <c r="AH42" s="15">
        <f t="shared" si="42"/>
        <v>5.7367079417596996</v>
      </c>
      <c r="AI42" s="15">
        <f t="shared" si="44"/>
        <v>5.5631470832286372</v>
      </c>
      <c r="AJ42" s="15">
        <f t="shared" ref="AJ42:AJ56" si="47">AI41</f>
        <v>4.7091527504911594</v>
      </c>
      <c r="AK42" s="15"/>
      <c r="AL42" s="15"/>
      <c r="AM42" s="15"/>
      <c r="AN42" s="15"/>
      <c r="AO42" s="15"/>
      <c r="AP42" s="15"/>
      <c r="AQ42" s="15"/>
      <c r="AR42" s="15"/>
      <c r="AS42" s="15"/>
      <c r="AT42" s="15"/>
      <c r="AU42" s="15"/>
      <c r="AV42" s="15"/>
      <c r="AW42" s="15"/>
      <c r="AX42" s="15"/>
      <c r="AY42" s="20">
        <f t="shared" si="1"/>
        <v>214.59504881151327</v>
      </c>
      <c r="AZ42" s="15"/>
      <c r="BA42" s="49">
        <f>賃金!Q63*$B$3/100</f>
        <v>9.0310518530478063</v>
      </c>
      <c r="BB42" s="15">
        <f t="shared" si="41"/>
        <v>8.9910505945338279</v>
      </c>
      <c r="BC42" s="15">
        <f t="shared" si="41"/>
        <v>9.1247765553938311</v>
      </c>
      <c r="BD42" s="15">
        <f t="shared" si="41"/>
        <v>9.0345009779364371</v>
      </c>
      <c r="BE42" s="15">
        <f t="shared" si="41"/>
        <v>8.924164618236917</v>
      </c>
      <c r="BF42" s="15">
        <f t="shared" si="41"/>
        <v>8.7969829389032199</v>
      </c>
      <c r="BG42" s="15">
        <f t="shared" si="41"/>
        <v>8.6562018861071799</v>
      </c>
      <c r="BH42" s="15">
        <f t="shared" si="39"/>
        <v>8.5150923386528472</v>
      </c>
      <c r="BI42" s="15">
        <f t="shared" si="39"/>
        <v>8.3565201036904551</v>
      </c>
      <c r="BJ42" s="15">
        <f t="shared" si="39"/>
        <v>8.1937340648276429</v>
      </c>
      <c r="BK42" s="15">
        <f t="shared" si="39"/>
        <v>8.029575256583275</v>
      </c>
      <c r="BL42" s="15">
        <f t="shared" si="39"/>
        <v>7.8666498207674511</v>
      </c>
      <c r="BM42" s="15">
        <f t="shared" si="39"/>
        <v>7.6054109255385685</v>
      </c>
      <c r="BN42" s="15">
        <f t="shared" si="28"/>
        <v>7.4535990082770436</v>
      </c>
      <c r="BO42" s="15">
        <f t="shared" si="28"/>
        <v>7.3088047157221512</v>
      </c>
      <c r="BP42" s="15">
        <f t="shared" si="28"/>
        <v>7.1721487834273008</v>
      </c>
      <c r="BQ42" s="15">
        <f t="shared" si="28"/>
        <v>7.0442582543504537</v>
      </c>
      <c r="BR42" s="15">
        <f t="shared" si="28"/>
        <v>7.077980780270809</v>
      </c>
      <c r="BS42" s="15">
        <f t="shared" si="28"/>
        <v>6.9648231895032007</v>
      </c>
      <c r="BT42" s="15">
        <f t="shared" si="28"/>
        <v>6.8589841249157653</v>
      </c>
      <c r="BU42" s="15">
        <f t="shared" si="28"/>
        <v>6.7585507651501562</v>
      </c>
      <c r="BV42" s="15">
        <f t="shared" si="28"/>
        <v>6.6608380237682709</v>
      </c>
      <c r="BW42" s="15">
        <f t="shared" si="28"/>
        <v>6.967391738831866</v>
      </c>
      <c r="BX42" s="15">
        <f t="shared" si="28"/>
        <v>6.8573084220511715</v>
      </c>
      <c r="BY42" s="15">
        <f t="shared" si="28"/>
        <v>6.7360731811381029</v>
      </c>
      <c r="BZ42" s="15">
        <f t="shared" si="28"/>
        <v>6.5969870543131579</v>
      </c>
      <c r="CA42" s="15">
        <f t="shared" si="28"/>
        <v>6.4322469426518873</v>
      </c>
      <c r="CB42" s="15">
        <f t="shared" si="28"/>
        <v>6.5483819357375284</v>
      </c>
      <c r="CC42" s="15">
        <f t="shared" si="28"/>
        <v>6.2918651336092113</v>
      </c>
      <c r="CD42" s="15">
        <f t="shared" si="45"/>
        <v>5.9762442548618768</v>
      </c>
      <c r="CE42" s="15">
        <f t="shared" si="45"/>
        <v>5.5880839439095329</v>
      </c>
      <c r="CF42" s="15"/>
      <c r="CG42" s="15"/>
      <c r="CH42" s="15"/>
      <c r="CI42" s="15"/>
      <c r="CJ42" s="15"/>
      <c r="CK42" s="15"/>
      <c r="CL42" s="15"/>
      <c r="CM42" s="15"/>
      <c r="CN42" s="15"/>
      <c r="CO42" s="15"/>
      <c r="CP42" s="15"/>
      <c r="CQ42" s="15"/>
      <c r="CR42" s="15"/>
      <c r="CS42" s="15"/>
      <c r="CT42" s="20">
        <f t="shared" si="8"/>
        <v>223.38923033366112</v>
      </c>
      <c r="CU42" s="15"/>
      <c r="CV42" s="49">
        <f>賃金!R63*$B$3/100</f>
        <v>16.008285561213508</v>
      </c>
      <c r="CW42" s="15">
        <f t="shared" si="46"/>
        <v>15.830656580533338</v>
      </c>
      <c r="CX42" s="15">
        <f t="shared" si="46"/>
        <v>15.934499691897559</v>
      </c>
      <c r="CY42" s="15">
        <f t="shared" si="46"/>
        <v>15.625531908962914</v>
      </c>
      <c r="CZ42" s="15">
        <f t="shared" si="46"/>
        <v>15.26675914051614</v>
      </c>
      <c r="DA42" s="15">
        <f t="shared" si="46"/>
        <v>14.86797133869017</v>
      </c>
      <c r="DB42" s="15">
        <f t="shared" si="46"/>
        <v>14.439103379894329</v>
      </c>
      <c r="DC42" s="15">
        <f t="shared" si="43"/>
        <v>13.681730026542732</v>
      </c>
      <c r="DD42" s="15">
        <f t="shared" si="43"/>
        <v>13.232187370870513</v>
      </c>
      <c r="DE42" s="15">
        <f t="shared" si="43"/>
        <v>12.781213881895367</v>
      </c>
      <c r="DF42" s="15">
        <f t="shared" si="43"/>
        <v>12.337080661897291</v>
      </c>
      <c r="DG42" s="15">
        <f t="shared" si="43"/>
        <v>11.907194663330973</v>
      </c>
      <c r="DH42" s="15">
        <f t="shared" si="43"/>
        <v>11.345932885526729</v>
      </c>
      <c r="DI42" s="15">
        <f t="shared" si="31"/>
        <v>10.96737008432917</v>
      </c>
      <c r="DJ42" s="15">
        <f t="shared" si="31"/>
        <v>10.617691829735302</v>
      </c>
      <c r="DK42" s="15">
        <f t="shared" si="31"/>
        <v>10.298811092286055</v>
      </c>
      <c r="DL42" s="15">
        <f t="shared" si="31"/>
        <v>10.010795528001115</v>
      </c>
      <c r="DM42" s="15">
        <f t="shared" si="31"/>
        <v>10.0789709094561</v>
      </c>
      <c r="DN42" s="15">
        <f t="shared" si="31"/>
        <v>9.836645604983838</v>
      </c>
      <c r="DO42" s="15">
        <f t="shared" si="31"/>
        <v>9.6129359010327544</v>
      </c>
      <c r="DP42" s="15">
        <f t="shared" si="31"/>
        <v>9.3982309225450305</v>
      </c>
      <c r="DQ42" s="15">
        <f t="shared" si="31"/>
        <v>9.1799866436082151</v>
      </c>
      <c r="DR42" s="15">
        <f t="shared" si="31"/>
        <v>9.494493161063712</v>
      </c>
      <c r="DS42" s="15">
        <f t="shared" si="31"/>
        <v>9.2017614288281759</v>
      </c>
      <c r="DT42" s="15">
        <f t="shared" si="31"/>
        <v>8.8444534000686197</v>
      </c>
      <c r="DU42" s="15">
        <f t="shared" si="31"/>
        <v>8.3946155351528748</v>
      </c>
      <c r="DV42" s="15">
        <f t="shared" si="31"/>
        <v>7.8200908724070315</v>
      </c>
      <c r="DW42" s="15">
        <f t="shared" si="31"/>
        <v>6.7903834533808318</v>
      </c>
      <c r="DX42" s="15">
        <f t="shared" si="31"/>
        <v>5.891038990740082</v>
      </c>
      <c r="DY42" s="15"/>
      <c r="DZ42" s="15"/>
      <c r="EA42" s="15"/>
      <c r="EB42" s="15"/>
      <c r="EC42" s="15"/>
      <c r="ED42" s="15"/>
      <c r="EE42" s="15"/>
      <c r="EF42" s="15"/>
      <c r="EN42" s="20">
        <f t="shared" si="12"/>
        <v>313.68813688817693</v>
      </c>
      <c r="EO42" s="29">
        <f t="shared" si="3"/>
        <v>28910.252957678716</v>
      </c>
      <c r="EQ42" s="13">
        <f t="shared" si="14"/>
        <v>-5616.3702649999996</v>
      </c>
      <c r="ER42" s="20">
        <f t="shared" si="4"/>
        <v>23293.882692678715</v>
      </c>
      <c r="ES42" s="13">
        <f t="shared" si="0"/>
        <v>206.97509332100483</v>
      </c>
    </row>
    <row r="43" spans="1:149">
      <c r="A43" s="18">
        <v>2055</v>
      </c>
      <c r="C43" s="13">
        <v>52</v>
      </c>
      <c r="D43" s="49">
        <f>賃金!P64*$B$3/100</f>
        <v>8.113386666278787</v>
      </c>
      <c r="E43" s="15">
        <f t="shared" si="2"/>
        <v>8.1128329279594293</v>
      </c>
      <c r="F43" s="15">
        <f t="shared" si="5"/>
        <v>8.0904169410406652</v>
      </c>
      <c r="G43" s="15">
        <f t="shared" si="6"/>
        <v>8.2282400832887408</v>
      </c>
      <c r="H43" s="15">
        <f t="shared" si="9"/>
        <v>8.1677354229355519</v>
      </c>
      <c r="I43" s="15">
        <f t="shared" si="10"/>
        <v>8.0918329034342431</v>
      </c>
      <c r="J43" s="15">
        <f t="shared" si="13"/>
        <v>8.0026776164986604</v>
      </c>
      <c r="K43" s="15">
        <f t="shared" si="15"/>
        <v>7.902316315296761</v>
      </c>
      <c r="L43" s="15">
        <f t="shared" si="16"/>
        <v>7.7426534848312114</v>
      </c>
      <c r="M43" s="15">
        <f t="shared" si="17"/>
        <v>7.6263423978204594</v>
      </c>
      <c r="N43" s="15">
        <f t="shared" si="18"/>
        <v>7.5043396678348326</v>
      </c>
      <c r="O43" s="15">
        <f t="shared" si="19"/>
        <v>7.3782159048306548</v>
      </c>
      <c r="P43" s="15">
        <f t="shared" si="20"/>
        <v>7.2494079253503196</v>
      </c>
      <c r="Q43" s="15">
        <f t="shared" si="21"/>
        <v>7.0251188260600985</v>
      </c>
      <c r="R43" s="15">
        <f t="shared" si="22"/>
        <v>6.8964055570862106</v>
      </c>
      <c r="S43" s="15">
        <f t="shared" si="23"/>
        <v>6.7684336584536968</v>
      </c>
      <c r="T43" s="15">
        <f t="shared" si="24"/>
        <v>6.6420216375684058</v>
      </c>
      <c r="U43" s="15">
        <f t="shared" si="25"/>
        <v>6.5178203673796409</v>
      </c>
      <c r="V43" s="15">
        <f t="shared" si="26"/>
        <v>6.3936083578356362</v>
      </c>
      <c r="W43" s="15">
        <f t="shared" si="27"/>
        <v>6.2751250514701518</v>
      </c>
      <c r="X43" s="15">
        <f t="shared" si="29"/>
        <v>6.1597267875527999</v>
      </c>
      <c r="Y43" s="15">
        <f t="shared" si="30"/>
        <v>6.0473227208277844</v>
      </c>
      <c r="Z43" s="15">
        <f t="shared" si="32"/>
        <v>5.9376188479454877</v>
      </c>
      <c r="AA43" s="15">
        <f t="shared" si="33"/>
        <v>6.1899714601536946</v>
      </c>
      <c r="AB43" s="15">
        <f t="shared" si="34"/>
        <v>6.0773928616892192</v>
      </c>
      <c r="AC43" s="15">
        <f t="shared" si="35"/>
        <v>5.9653749031829086</v>
      </c>
      <c r="AD43" s="15">
        <f t="shared" si="36"/>
        <v>5.8526670596370316</v>
      </c>
      <c r="AE43" s="15">
        <f t="shared" si="37"/>
        <v>5.7377653167537561</v>
      </c>
      <c r="AF43" s="15">
        <f t="shared" si="38"/>
        <v>6.1788346961267928</v>
      </c>
      <c r="AG43" s="15">
        <f t="shared" si="40"/>
        <v>6.0415395898327766</v>
      </c>
      <c r="AH43" s="15">
        <f t="shared" si="42"/>
        <v>5.895114673315538</v>
      </c>
      <c r="AI43" s="15">
        <f t="shared" si="44"/>
        <v>5.7367079417596996</v>
      </c>
      <c r="AJ43" s="15">
        <f t="shared" si="47"/>
        <v>5.5631470832286372</v>
      </c>
      <c r="AK43" s="15">
        <f t="shared" ref="AK43:AK56" si="48">AJ42</f>
        <v>4.7091527504911594</v>
      </c>
      <c r="AL43" s="15"/>
      <c r="AM43" s="15"/>
      <c r="AN43" s="15"/>
      <c r="AO43" s="15"/>
      <c r="AP43" s="15"/>
      <c r="AQ43" s="15"/>
      <c r="AR43" s="15"/>
      <c r="AS43" s="15"/>
      <c r="AT43" s="15"/>
      <c r="AU43" s="15"/>
      <c r="AV43" s="15"/>
      <c r="AW43" s="15"/>
      <c r="AX43" s="15"/>
      <c r="AY43" s="20">
        <f t="shared" si="1"/>
        <v>222.7078817394727</v>
      </c>
      <c r="AZ43" s="15"/>
      <c r="BA43" s="49">
        <f>賃金!Q64*$B$3/100</f>
        <v>9.0426924563996387</v>
      </c>
      <c r="BB43" s="15">
        <f t="shared" si="41"/>
        <v>9.0310518530478063</v>
      </c>
      <c r="BC43" s="15">
        <f t="shared" si="41"/>
        <v>8.9910505945338279</v>
      </c>
      <c r="BD43" s="15">
        <f t="shared" si="41"/>
        <v>9.1247765553938311</v>
      </c>
      <c r="BE43" s="15">
        <f t="shared" si="41"/>
        <v>9.0345009779364371</v>
      </c>
      <c r="BF43" s="15">
        <f t="shared" si="41"/>
        <v>8.924164618236917</v>
      </c>
      <c r="BG43" s="15">
        <f t="shared" si="41"/>
        <v>8.7969829389032199</v>
      </c>
      <c r="BH43" s="15">
        <f t="shared" si="39"/>
        <v>8.6562018861071799</v>
      </c>
      <c r="BI43" s="15">
        <f t="shared" si="39"/>
        <v>8.5150923386528472</v>
      </c>
      <c r="BJ43" s="15">
        <f t="shared" si="39"/>
        <v>8.3565201036904551</v>
      </c>
      <c r="BK43" s="15">
        <f t="shared" si="39"/>
        <v>8.1937340648276429</v>
      </c>
      <c r="BL43" s="15">
        <f t="shared" si="39"/>
        <v>8.029575256583275</v>
      </c>
      <c r="BM43" s="15">
        <f t="shared" si="39"/>
        <v>7.8666498207674511</v>
      </c>
      <c r="BN43" s="15">
        <f t="shared" si="28"/>
        <v>7.6054109255385685</v>
      </c>
      <c r="BO43" s="15">
        <f t="shared" si="28"/>
        <v>7.4535990082770436</v>
      </c>
      <c r="BP43" s="15">
        <f t="shared" si="28"/>
        <v>7.3088047157221512</v>
      </c>
      <c r="BQ43" s="15">
        <f t="shared" si="28"/>
        <v>7.1721487834273008</v>
      </c>
      <c r="BR43" s="15">
        <f t="shared" si="28"/>
        <v>7.0442582543504537</v>
      </c>
      <c r="BS43" s="15">
        <f t="shared" si="28"/>
        <v>7.077980780270809</v>
      </c>
      <c r="BT43" s="15">
        <f t="shared" si="28"/>
        <v>6.9648231895032007</v>
      </c>
      <c r="BU43" s="15">
        <f t="shared" si="28"/>
        <v>6.8589841249157653</v>
      </c>
      <c r="BV43" s="15">
        <f t="shared" si="28"/>
        <v>6.7585507651501562</v>
      </c>
      <c r="BW43" s="15">
        <f t="shared" si="28"/>
        <v>6.6608380237682709</v>
      </c>
      <c r="BX43" s="15">
        <f t="shared" si="28"/>
        <v>6.967391738831866</v>
      </c>
      <c r="BY43" s="15">
        <f t="shared" si="28"/>
        <v>6.8573084220511715</v>
      </c>
      <c r="BZ43" s="15">
        <f t="shared" si="28"/>
        <v>6.7360731811381029</v>
      </c>
      <c r="CA43" s="15">
        <f t="shared" si="28"/>
        <v>6.5969870543131579</v>
      </c>
      <c r="CB43" s="15">
        <f t="shared" si="28"/>
        <v>6.4322469426518873</v>
      </c>
      <c r="CC43" s="15">
        <f t="shared" si="28"/>
        <v>6.5483819357375284</v>
      </c>
      <c r="CD43" s="15">
        <f t="shared" si="45"/>
        <v>6.2918651336092113</v>
      </c>
      <c r="CE43" s="15">
        <f t="shared" si="45"/>
        <v>5.9762442548618768</v>
      </c>
      <c r="CF43" s="15">
        <f t="shared" si="45"/>
        <v>5.5880839439095329</v>
      </c>
      <c r="CG43" s="15"/>
      <c r="CH43" s="15"/>
      <c r="CI43" s="15"/>
      <c r="CJ43" s="15"/>
      <c r="CK43" s="15"/>
      <c r="CL43" s="15"/>
      <c r="CM43" s="15"/>
      <c r="CN43" s="15"/>
      <c r="CO43" s="15"/>
      <c r="CP43" s="15"/>
      <c r="CQ43" s="15"/>
      <c r="CR43" s="15"/>
      <c r="CS43" s="15"/>
      <c r="CT43" s="20">
        <f t="shared" si="8"/>
        <v>232.42028218670893</v>
      </c>
      <c r="CU43" s="15"/>
      <c r="CV43" s="49">
        <f>賃金!R64*$B$3/100</f>
        <v>16.111332085457594</v>
      </c>
      <c r="CW43" s="15">
        <f t="shared" si="46"/>
        <v>16.008285561213508</v>
      </c>
      <c r="CX43" s="15">
        <f t="shared" si="46"/>
        <v>15.830656580533338</v>
      </c>
      <c r="CY43" s="15">
        <f t="shared" si="46"/>
        <v>15.934499691897559</v>
      </c>
      <c r="CZ43" s="15">
        <f t="shared" si="46"/>
        <v>15.625531908962914</v>
      </c>
      <c r="DA43" s="15">
        <f t="shared" si="46"/>
        <v>15.26675914051614</v>
      </c>
      <c r="DB43" s="15">
        <f t="shared" si="46"/>
        <v>14.86797133869017</v>
      </c>
      <c r="DC43" s="15">
        <f t="shared" si="43"/>
        <v>14.439103379894329</v>
      </c>
      <c r="DD43" s="15">
        <f t="shared" si="43"/>
        <v>13.681730026542732</v>
      </c>
      <c r="DE43" s="15">
        <f t="shared" si="43"/>
        <v>13.232187370870513</v>
      </c>
      <c r="DF43" s="15">
        <f t="shared" si="43"/>
        <v>12.781213881895367</v>
      </c>
      <c r="DG43" s="15">
        <f t="shared" si="43"/>
        <v>12.337080661897291</v>
      </c>
      <c r="DH43" s="15">
        <f t="shared" si="43"/>
        <v>11.907194663330973</v>
      </c>
      <c r="DI43" s="15">
        <f t="shared" si="31"/>
        <v>11.345932885526729</v>
      </c>
      <c r="DJ43" s="15">
        <f t="shared" si="31"/>
        <v>10.96737008432917</v>
      </c>
      <c r="DK43" s="15">
        <f t="shared" si="31"/>
        <v>10.617691829735302</v>
      </c>
      <c r="DL43" s="15">
        <f t="shared" si="31"/>
        <v>10.298811092286055</v>
      </c>
      <c r="DM43" s="15">
        <f t="shared" si="31"/>
        <v>10.010795528001115</v>
      </c>
      <c r="DN43" s="15">
        <f t="shared" si="31"/>
        <v>10.0789709094561</v>
      </c>
      <c r="DO43" s="15">
        <f t="shared" si="31"/>
        <v>9.836645604983838</v>
      </c>
      <c r="DP43" s="15">
        <f t="shared" si="31"/>
        <v>9.6129359010327544</v>
      </c>
      <c r="DQ43" s="15">
        <f t="shared" si="31"/>
        <v>9.3982309225450305</v>
      </c>
      <c r="DR43" s="15">
        <f t="shared" si="31"/>
        <v>9.1799866436082151</v>
      </c>
      <c r="DS43" s="15">
        <f t="shared" si="31"/>
        <v>9.494493161063712</v>
      </c>
      <c r="DT43" s="15">
        <f t="shared" si="31"/>
        <v>9.2017614288281759</v>
      </c>
      <c r="DU43" s="15">
        <f t="shared" si="31"/>
        <v>8.8444534000686197</v>
      </c>
      <c r="DV43" s="15">
        <f t="shared" si="31"/>
        <v>8.3946155351528748</v>
      </c>
      <c r="DW43" s="15">
        <f t="shared" si="31"/>
        <v>7.8200908724070315</v>
      </c>
      <c r="DX43" s="15">
        <f t="shared" si="31"/>
        <v>6.7903834533808318</v>
      </c>
      <c r="DY43" s="15">
        <f t="shared" ref="DY43:EL56" si="49">DX42</f>
        <v>5.891038990740082</v>
      </c>
      <c r="DZ43" s="15"/>
      <c r="EA43" s="15"/>
      <c r="EB43" s="15"/>
      <c r="EC43" s="15"/>
      <c r="ED43" s="15"/>
      <c r="EE43" s="15"/>
      <c r="EF43" s="15"/>
      <c r="EN43" s="20">
        <f t="shared" si="12"/>
        <v>329.69642244939047</v>
      </c>
      <c r="EO43" s="29">
        <f t="shared" si="3"/>
        <v>30255.790103331208</v>
      </c>
      <c r="EQ43" s="13">
        <f t="shared" si="14"/>
        <v>-5616.3702649999996</v>
      </c>
      <c r="ER43" s="20">
        <f t="shared" si="4"/>
        <v>24639.41983833121</v>
      </c>
      <c r="ES43" s="13">
        <f t="shared" si="0"/>
        <v>189.73408338376592</v>
      </c>
    </row>
    <row r="44" spans="1:149">
      <c r="A44" s="18">
        <v>2056</v>
      </c>
      <c r="C44" s="13">
        <v>53</v>
      </c>
      <c r="D44" s="49">
        <f>賃金!P65*$B$3/100</f>
        <v>8.0896662180472863</v>
      </c>
      <c r="E44" s="15">
        <f t="shared" si="2"/>
        <v>8.113386666278787</v>
      </c>
      <c r="F44" s="15">
        <f t="shared" si="5"/>
        <v>8.1128329279594293</v>
      </c>
      <c r="G44" s="15">
        <f t="shared" si="6"/>
        <v>8.0904169410406652</v>
      </c>
      <c r="H44" s="15">
        <f t="shared" si="9"/>
        <v>8.2282400832887408</v>
      </c>
      <c r="I44" s="15">
        <f t="shared" si="10"/>
        <v>8.1677354229355519</v>
      </c>
      <c r="J44" s="15">
        <f t="shared" si="13"/>
        <v>8.0918329034342431</v>
      </c>
      <c r="K44" s="15">
        <f t="shared" si="15"/>
        <v>8.0026776164986604</v>
      </c>
      <c r="L44" s="15">
        <f t="shared" si="16"/>
        <v>7.902316315296761</v>
      </c>
      <c r="M44" s="15">
        <f t="shared" si="17"/>
        <v>7.7426534848312114</v>
      </c>
      <c r="N44" s="15">
        <f t="shared" si="18"/>
        <v>7.6263423978204594</v>
      </c>
      <c r="O44" s="15">
        <f t="shared" si="19"/>
        <v>7.5043396678348326</v>
      </c>
      <c r="P44" s="15">
        <f t="shared" si="20"/>
        <v>7.3782159048306548</v>
      </c>
      <c r="Q44" s="15">
        <f t="shared" si="21"/>
        <v>7.2494079253503196</v>
      </c>
      <c r="R44" s="15">
        <f t="shared" si="22"/>
        <v>7.0251188260600985</v>
      </c>
      <c r="S44" s="15">
        <f t="shared" si="23"/>
        <v>6.8964055570862106</v>
      </c>
      <c r="T44" s="15">
        <f t="shared" si="24"/>
        <v>6.7684336584536968</v>
      </c>
      <c r="U44" s="15">
        <f t="shared" si="25"/>
        <v>6.6420216375684058</v>
      </c>
      <c r="V44" s="15">
        <f t="shared" si="26"/>
        <v>6.5178203673796409</v>
      </c>
      <c r="W44" s="15">
        <f t="shared" si="27"/>
        <v>6.3936083578356362</v>
      </c>
      <c r="X44" s="15">
        <f t="shared" si="29"/>
        <v>6.2751250514701518</v>
      </c>
      <c r="Y44" s="15">
        <f t="shared" si="30"/>
        <v>6.1597267875527999</v>
      </c>
      <c r="Z44" s="15">
        <f t="shared" si="32"/>
        <v>6.0473227208277844</v>
      </c>
      <c r="AA44" s="15">
        <f t="shared" si="33"/>
        <v>5.9376188479454877</v>
      </c>
      <c r="AB44" s="15">
        <f t="shared" si="34"/>
        <v>6.1899714601536946</v>
      </c>
      <c r="AC44" s="15">
        <f t="shared" si="35"/>
        <v>6.0773928616892192</v>
      </c>
      <c r="AD44" s="15">
        <f t="shared" si="36"/>
        <v>5.9653749031829086</v>
      </c>
      <c r="AE44" s="15">
        <f t="shared" si="37"/>
        <v>5.8526670596370316</v>
      </c>
      <c r="AF44" s="15">
        <f t="shared" si="38"/>
        <v>5.7377653167537561</v>
      </c>
      <c r="AG44" s="15">
        <f t="shared" si="40"/>
        <v>6.1788346961267928</v>
      </c>
      <c r="AH44" s="15">
        <f t="shared" si="42"/>
        <v>6.0415395898327766</v>
      </c>
      <c r="AI44" s="15">
        <f t="shared" si="44"/>
        <v>5.895114673315538</v>
      </c>
      <c r="AJ44" s="15">
        <f t="shared" si="47"/>
        <v>5.7367079417596996</v>
      </c>
      <c r="AK44" s="15">
        <f t="shared" si="48"/>
        <v>5.5631470832286372</v>
      </c>
      <c r="AL44" s="15">
        <f t="shared" ref="AL44:AL56" si="50">AK43</f>
        <v>4.7091527504911594</v>
      </c>
      <c r="AM44" s="15"/>
      <c r="AN44" s="15"/>
      <c r="AO44" s="15"/>
      <c r="AP44" s="15"/>
      <c r="AQ44" s="15"/>
      <c r="AR44" s="15"/>
      <c r="AS44" s="15"/>
      <c r="AT44" s="15"/>
      <c r="AU44" s="15"/>
      <c r="AV44" s="15"/>
      <c r="AW44" s="15"/>
      <c r="AX44" s="15"/>
      <c r="AY44" s="20">
        <f t="shared" si="1"/>
        <v>230.82126840575148</v>
      </c>
      <c r="AZ44" s="15"/>
      <c r="BA44" s="49">
        <f>賃金!Q65*$B$3/100</f>
        <v>9.0234650739217344</v>
      </c>
      <c r="BB44" s="15">
        <f t="shared" si="41"/>
        <v>9.0426924563996387</v>
      </c>
      <c r="BC44" s="15">
        <f t="shared" si="41"/>
        <v>9.0310518530478063</v>
      </c>
      <c r="BD44" s="15">
        <f t="shared" si="41"/>
        <v>8.9910505945338279</v>
      </c>
      <c r="BE44" s="15">
        <f t="shared" si="41"/>
        <v>9.1247765553938311</v>
      </c>
      <c r="BF44" s="15">
        <f t="shared" si="41"/>
        <v>9.0345009779364371</v>
      </c>
      <c r="BG44" s="15">
        <f t="shared" si="41"/>
        <v>8.924164618236917</v>
      </c>
      <c r="BH44" s="15">
        <f t="shared" si="39"/>
        <v>8.7969829389032199</v>
      </c>
      <c r="BI44" s="15">
        <f t="shared" si="39"/>
        <v>8.6562018861071799</v>
      </c>
      <c r="BJ44" s="15">
        <f t="shared" si="39"/>
        <v>8.5150923386528472</v>
      </c>
      <c r="BK44" s="15">
        <f t="shared" si="39"/>
        <v>8.3565201036904551</v>
      </c>
      <c r="BL44" s="15">
        <f t="shared" si="39"/>
        <v>8.1937340648276429</v>
      </c>
      <c r="BM44" s="15">
        <f t="shared" si="39"/>
        <v>8.029575256583275</v>
      </c>
      <c r="BN44" s="15">
        <f t="shared" si="28"/>
        <v>7.8666498207674511</v>
      </c>
      <c r="BO44" s="15">
        <f t="shared" si="28"/>
        <v>7.6054109255385685</v>
      </c>
      <c r="BP44" s="15">
        <f t="shared" si="28"/>
        <v>7.4535990082770436</v>
      </c>
      <c r="BQ44" s="15">
        <f t="shared" si="28"/>
        <v>7.3088047157221512</v>
      </c>
      <c r="BR44" s="15">
        <f t="shared" si="28"/>
        <v>7.1721487834273008</v>
      </c>
      <c r="BS44" s="15">
        <f t="shared" si="28"/>
        <v>7.0442582543504537</v>
      </c>
      <c r="BT44" s="15">
        <f t="shared" si="28"/>
        <v>7.077980780270809</v>
      </c>
      <c r="BU44" s="15">
        <f t="shared" si="28"/>
        <v>6.9648231895032007</v>
      </c>
      <c r="BV44" s="15">
        <f t="shared" si="28"/>
        <v>6.8589841249157653</v>
      </c>
      <c r="BW44" s="15">
        <f t="shared" si="28"/>
        <v>6.7585507651501562</v>
      </c>
      <c r="BX44" s="15">
        <f t="shared" si="28"/>
        <v>6.6608380237682709</v>
      </c>
      <c r="BY44" s="15">
        <f t="shared" si="28"/>
        <v>6.967391738831866</v>
      </c>
      <c r="BZ44" s="15">
        <f t="shared" si="28"/>
        <v>6.8573084220511715</v>
      </c>
      <c r="CA44" s="15">
        <f t="shared" si="28"/>
        <v>6.7360731811381029</v>
      </c>
      <c r="CB44" s="15">
        <f t="shared" si="28"/>
        <v>6.5969870543131579</v>
      </c>
      <c r="CC44" s="15">
        <f t="shared" si="28"/>
        <v>6.4322469426518873</v>
      </c>
      <c r="CD44" s="15">
        <f t="shared" si="45"/>
        <v>6.5483819357375284</v>
      </c>
      <c r="CE44" s="15">
        <f t="shared" si="45"/>
        <v>6.2918651336092113</v>
      </c>
      <c r="CF44" s="15">
        <f t="shared" si="45"/>
        <v>5.9762442548618768</v>
      </c>
      <c r="CG44" s="15">
        <f t="shared" si="45"/>
        <v>5.5880839439095329</v>
      </c>
      <c r="CH44" s="15"/>
      <c r="CI44" s="15"/>
      <c r="CJ44" s="15"/>
      <c r="CK44" s="15"/>
      <c r="CL44" s="15"/>
      <c r="CM44" s="15"/>
      <c r="CN44" s="15"/>
      <c r="CO44" s="15"/>
      <c r="CP44" s="15"/>
      <c r="CQ44" s="15"/>
      <c r="CR44" s="15"/>
      <c r="CS44" s="15"/>
      <c r="CT44" s="20">
        <f t="shared" si="8"/>
        <v>241.46297464310859</v>
      </c>
      <c r="CU44" s="15"/>
      <c r="CV44" s="49">
        <f>賃金!R65*$B$3/100</f>
        <v>16.132799261960905</v>
      </c>
      <c r="CW44" s="15">
        <f t="shared" si="46"/>
        <v>16.111332085457594</v>
      </c>
      <c r="CX44" s="15">
        <f t="shared" si="46"/>
        <v>16.008285561213508</v>
      </c>
      <c r="CY44" s="15">
        <f t="shared" si="46"/>
        <v>15.830656580533338</v>
      </c>
      <c r="CZ44" s="15">
        <f t="shared" si="46"/>
        <v>15.934499691897559</v>
      </c>
      <c r="DA44" s="15">
        <f t="shared" si="46"/>
        <v>15.625531908962914</v>
      </c>
      <c r="DB44" s="15">
        <f t="shared" si="46"/>
        <v>15.26675914051614</v>
      </c>
      <c r="DC44" s="15">
        <f t="shared" si="43"/>
        <v>14.86797133869017</v>
      </c>
      <c r="DD44" s="15">
        <f t="shared" si="43"/>
        <v>14.439103379894329</v>
      </c>
      <c r="DE44" s="15">
        <f t="shared" si="43"/>
        <v>13.681730026542732</v>
      </c>
      <c r="DF44" s="15">
        <f t="shared" si="43"/>
        <v>13.232187370870513</v>
      </c>
      <c r="DG44" s="15">
        <f t="shared" si="43"/>
        <v>12.781213881895367</v>
      </c>
      <c r="DH44" s="15">
        <f t="shared" si="43"/>
        <v>12.337080661897291</v>
      </c>
      <c r="DI44" s="15">
        <f t="shared" si="31"/>
        <v>11.907194663330973</v>
      </c>
      <c r="DJ44" s="15">
        <f t="shared" si="31"/>
        <v>11.345932885526729</v>
      </c>
      <c r="DK44" s="15">
        <f t="shared" si="31"/>
        <v>10.96737008432917</v>
      </c>
      <c r="DL44" s="15">
        <f t="shared" si="31"/>
        <v>10.617691829735302</v>
      </c>
      <c r="DM44" s="15">
        <f t="shared" si="31"/>
        <v>10.298811092286055</v>
      </c>
      <c r="DN44" s="15">
        <f t="shared" si="31"/>
        <v>10.010795528001115</v>
      </c>
      <c r="DO44" s="15">
        <f t="shared" si="31"/>
        <v>10.0789709094561</v>
      </c>
      <c r="DP44" s="15">
        <f t="shared" si="31"/>
        <v>9.836645604983838</v>
      </c>
      <c r="DQ44" s="15">
        <f t="shared" si="31"/>
        <v>9.6129359010327544</v>
      </c>
      <c r="DR44" s="15">
        <f t="shared" si="31"/>
        <v>9.3982309225450305</v>
      </c>
      <c r="DS44" s="15">
        <f t="shared" si="31"/>
        <v>9.1799866436082151</v>
      </c>
      <c r="DT44" s="15">
        <f t="shared" si="31"/>
        <v>9.494493161063712</v>
      </c>
      <c r="DU44" s="15">
        <f t="shared" si="31"/>
        <v>9.2017614288281759</v>
      </c>
      <c r="DV44" s="15">
        <f t="shared" si="31"/>
        <v>8.8444534000686197</v>
      </c>
      <c r="DW44" s="15">
        <f t="shared" si="31"/>
        <v>8.3946155351528748</v>
      </c>
      <c r="DX44" s="15">
        <f t="shared" si="31"/>
        <v>7.8200908724070315</v>
      </c>
      <c r="DY44" s="15">
        <f t="shared" si="49"/>
        <v>6.7903834533808318</v>
      </c>
      <c r="DZ44" s="15">
        <f t="shared" si="49"/>
        <v>5.891038990740082</v>
      </c>
      <c r="EA44" s="15"/>
      <c r="EB44" s="15"/>
      <c r="EC44" s="15"/>
      <c r="ED44" s="15"/>
      <c r="EE44" s="15"/>
      <c r="EF44" s="15"/>
      <c r="EN44" s="20">
        <f t="shared" si="12"/>
        <v>345.80775453484813</v>
      </c>
      <c r="EO44" s="29">
        <f t="shared" si="3"/>
        <v>31607.607043145166</v>
      </c>
      <c r="EQ44" s="13">
        <f t="shared" si="14"/>
        <v>-5616.3702649999996</v>
      </c>
      <c r="ER44" s="20">
        <f t="shared" si="4"/>
        <v>25991.236778145169</v>
      </c>
      <c r="ES44" s="13">
        <f t="shared" si="0"/>
        <v>173.4524722572001</v>
      </c>
    </row>
    <row r="45" spans="1:149">
      <c r="A45" s="18">
        <v>2057</v>
      </c>
      <c r="C45" s="13">
        <v>54</v>
      </c>
      <c r="D45" s="49">
        <f>賃金!P66*$B$3/100</f>
        <v>8.0391989811623201</v>
      </c>
      <c r="E45" s="15">
        <f t="shared" si="2"/>
        <v>8.0896662180472863</v>
      </c>
      <c r="F45" s="15">
        <f t="shared" si="5"/>
        <v>8.113386666278787</v>
      </c>
      <c r="G45" s="15">
        <f t="shared" si="6"/>
        <v>8.1128329279594293</v>
      </c>
      <c r="H45" s="15">
        <f t="shared" si="9"/>
        <v>8.0904169410406652</v>
      </c>
      <c r="I45" s="15">
        <f t="shared" si="10"/>
        <v>8.2282400832887408</v>
      </c>
      <c r="J45" s="15">
        <f t="shared" si="13"/>
        <v>8.1677354229355519</v>
      </c>
      <c r="K45" s="15">
        <f t="shared" si="15"/>
        <v>8.0918329034342431</v>
      </c>
      <c r="L45" s="15">
        <f t="shared" si="16"/>
        <v>8.0026776164986604</v>
      </c>
      <c r="M45" s="15">
        <f t="shared" si="17"/>
        <v>7.902316315296761</v>
      </c>
      <c r="N45" s="15">
        <f t="shared" si="18"/>
        <v>7.7426534848312114</v>
      </c>
      <c r="O45" s="15">
        <f t="shared" si="19"/>
        <v>7.6263423978204594</v>
      </c>
      <c r="P45" s="15">
        <f t="shared" si="20"/>
        <v>7.5043396678348326</v>
      </c>
      <c r="Q45" s="15">
        <f t="shared" si="21"/>
        <v>7.3782159048306548</v>
      </c>
      <c r="R45" s="15">
        <f t="shared" si="22"/>
        <v>7.2494079253503196</v>
      </c>
      <c r="S45" s="15">
        <f t="shared" si="23"/>
        <v>7.0251188260600985</v>
      </c>
      <c r="T45" s="15">
        <f t="shared" si="24"/>
        <v>6.8964055570862106</v>
      </c>
      <c r="U45" s="15">
        <f t="shared" si="25"/>
        <v>6.7684336584536968</v>
      </c>
      <c r="V45" s="15">
        <f t="shared" si="26"/>
        <v>6.6420216375684058</v>
      </c>
      <c r="W45" s="15">
        <f t="shared" si="27"/>
        <v>6.5178203673796409</v>
      </c>
      <c r="X45" s="15">
        <f t="shared" si="29"/>
        <v>6.3936083578356362</v>
      </c>
      <c r="Y45" s="15">
        <f t="shared" si="30"/>
        <v>6.2751250514701518</v>
      </c>
      <c r="Z45" s="15">
        <f t="shared" si="32"/>
        <v>6.1597267875527999</v>
      </c>
      <c r="AA45" s="15">
        <f t="shared" si="33"/>
        <v>6.0473227208277844</v>
      </c>
      <c r="AB45" s="15">
        <f t="shared" si="34"/>
        <v>5.9376188479454877</v>
      </c>
      <c r="AC45" s="15">
        <f t="shared" si="35"/>
        <v>6.1899714601536946</v>
      </c>
      <c r="AD45" s="15">
        <f t="shared" si="36"/>
        <v>6.0773928616892192</v>
      </c>
      <c r="AE45" s="15">
        <f t="shared" si="37"/>
        <v>5.9653749031829086</v>
      </c>
      <c r="AF45" s="15">
        <f t="shared" si="38"/>
        <v>5.8526670596370316</v>
      </c>
      <c r="AG45" s="15">
        <f t="shared" si="40"/>
        <v>5.7377653167537561</v>
      </c>
      <c r="AH45" s="15">
        <f t="shared" si="42"/>
        <v>6.1788346961267928</v>
      </c>
      <c r="AI45" s="15">
        <f t="shared" si="44"/>
        <v>6.0415395898327766</v>
      </c>
      <c r="AJ45" s="15">
        <f t="shared" si="47"/>
        <v>5.895114673315538</v>
      </c>
      <c r="AK45" s="15">
        <f t="shared" si="48"/>
        <v>5.7367079417596996</v>
      </c>
      <c r="AL45" s="15">
        <f t="shared" si="50"/>
        <v>5.5631470832286372</v>
      </c>
      <c r="AM45" s="15">
        <f t="shared" ref="AM45:AM56" si="51">AL44</f>
        <v>4.7091527504911594</v>
      </c>
      <c r="AN45" s="15"/>
      <c r="AO45" s="15"/>
      <c r="AP45" s="15"/>
      <c r="AQ45" s="15"/>
      <c r="AR45" s="15"/>
      <c r="AS45" s="15"/>
      <c r="AT45" s="15"/>
      <c r="AU45" s="15"/>
      <c r="AV45" s="15"/>
      <c r="AW45" s="15"/>
      <c r="AX45" s="15"/>
      <c r="AY45" s="20">
        <f t="shared" si="1"/>
        <v>238.91093462379877</v>
      </c>
      <c r="AZ45" s="15"/>
      <c r="BA45" s="49">
        <f>賃金!Q66*$B$3/100</f>
        <v>8.9711515002096398</v>
      </c>
      <c r="BB45" s="15">
        <f t="shared" si="41"/>
        <v>9.0234650739217344</v>
      </c>
      <c r="BC45" s="15">
        <f t="shared" si="41"/>
        <v>9.0426924563996387</v>
      </c>
      <c r="BD45" s="15">
        <f t="shared" si="41"/>
        <v>9.0310518530478063</v>
      </c>
      <c r="BE45" s="15">
        <f t="shared" si="41"/>
        <v>8.9910505945338279</v>
      </c>
      <c r="BF45" s="15">
        <f t="shared" si="41"/>
        <v>9.1247765553938311</v>
      </c>
      <c r="BG45" s="15">
        <f t="shared" si="41"/>
        <v>9.0345009779364371</v>
      </c>
      <c r="BH45" s="15">
        <f t="shared" si="39"/>
        <v>8.924164618236917</v>
      </c>
      <c r="BI45" s="15">
        <f t="shared" si="39"/>
        <v>8.7969829389032199</v>
      </c>
      <c r="BJ45" s="15">
        <f t="shared" si="39"/>
        <v>8.6562018861071799</v>
      </c>
      <c r="BK45" s="15">
        <f t="shared" si="39"/>
        <v>8.5150923386528472</v>
      </c>
      <c r="BL45" s="15">
        <f t="shared" si="39"/>
        <v>8.3565201036904551</v>
      </c>
      <c r="BM45" s="15">
        <f t="shared" si="39"/>
        <v>8.1937340648276429</v>
      </c>
      <c r="BN45" s="15">
        <f t="shared" si="28"/>
        <v>8.029575256583275</v>
      </c>
      <c r="BO45" s="15">
        <f t="shared" si="28"/>
        <v>7.8666498207674511</v>
      </c>
      <c r="BP45" s="15">
        <f t="shared" si="28"/>
        <v>7.6054109255385685</v>
      </c>
      <c r="BQ45" s="15">
        <f t="shared" si="28"/>
        <v>7.4535990082770436</v>
      </c>
      <c r="BR45" s="15">
        <f t="shared" si="28"/>
        <v>7.3088047157221512</v>
      </c>
      <c r="BS45" s="15">
        <f t="shared" si="28"/>
        <v>7.1721487834273008</v>
      </c>
      <c r="BT45" s="15">
        <f t="shared" si="28"/>
        <v>7.0442582543504537</v>
      </c>
      <c r="BU45" s="15">
        <f t="shared" si="28"/>
        <v>7.077980780270809</v>
      </c>
      <c r="BV45" s="15">
        <f t="shared" si="28"/>
        <v>6.9648231895032007</v>
      </c>
      <c r="BW45" s="15">
        <f t="shared" si="28"/>
        <v>6.8589841249157653</v>
      </c>
      <c r="BX45" s="15">
        <f t="shared" si="28"/>
        <v>6.7585507651501562</v>
      </c>
      <c r="BY45" s="15">
        <f t="shared" si="28"/>
        <v>6.6608380237682709</v>
      </c>
      <c r="BZ45" s="15">
        <f t="shared" si="28"/>
        <v>6.967391738831866</v>
      </c>
      <c r="CA45" s="15">
        <f t="shared" si="28"/>
        <v>6.8573084220511715</v>
      </c>
      <c r="CB45" s="15">
        <f t="shared" si="28"/>
        <v>6.7360731811381029</v>
      </c>
      <c r="CC45" s="15">
        <f t="shared" si="28"/>
        <v>6.5969870543131579</v>
      </c>
      <c r="CD45" s="15">
        <f t="shared" si="45"/>
        <v>6.4322469426518873</v>
      </c>
      <c r="CE45" s="15">
        <f t="shared" si="45"/>
        <v>6.5483819357375284</v>
      </c>
      <c r="CF45" s="15">
        <f t="shared" si="45"/>
        <v>6.2918651336092113</v>
      </c>
      <c r="CG45" s="15">
        <f t="shared" si="45"/>
        <v>5.9762442548618768</v>
      </c>
      <c r="CH45" s="15">
        <f t="shared" si="45"/>
        <v>5.5880839439095329</v>
      </c>
      <c r="CI45" s="15"/>
      <c r="CJ45" s="15"/>
      <c r="CK45" s="15"/>
      <c r="CL45" s="15"/>
      <c r="CM45" s="15"/>
      <c r="CN45" s="15"/>
      <c r="CO45" s="15"/>
      <c r="CP45" s="15"/>
      <c r="CQ45" s="15"/>
      <c r="CR45" s="15"/>
      <c r="CS45" s="15"/>
      <c r="CT45" s="20">
        <f t="shared" si="8"/>
        <v>250.48643971703035</v>
      </c>
      <c r="CU45" s="15"/>
      <c r="CV45" s="49">
        <f>賃金!R66*$B$3/100</f>
        <v>16.066838034158067</v>
      </c>
      <c r="CW45" s="15">
        <f t="shared" si="46"/>
        <v>16.132799261960905</v>
      </c>
      <c r="CX45" s="15">
        <f t="shared" si="46"/>
        <v>16.111332085457594</v>
      </c>
      <c r="CY45" s="15">
        <f t="shared" si="46"/>
        <v>16.008285561213508</v>
      </c>
      <c r="CZ45" s="15">
        <f t="shared" si="46"/>
        <v>15.830656580533338</v>
      </c>
      <c r="DA45" s="15">
        <f t="shared" si="46"/>
        <v>15.934499691897559</v>
      </c>
      <c r="DB45" s="15">
        <f t="shared" si="46"/>
        <v>15.625531908962914</v>
      </c>
      <c r="DC45" s="15">
        <f t="shared" si="43"/>
        <v>15.26675914051614</v>
      </c>
      <c r="DD45" s="15">
        <f t="shared" si="43"/>
        <v>14.86797133869017</v>
      </c>
      <c r="DE45" s="15">
        <f t="shared" si="43"/>
        <v>14.439103379894329</v>
      </c>
      <c r="DF45" s="15">
        <f t="shared" si="43"/>
        <v>13.681730026542732</v>
      </c>
      <c r="DG45" s="15">
        <f t="shared" si="43"/>
        <v>13.232187370870513</v>
      </c>
      <c r="DH45" s="15">
        <f t="shared" si="43"/>
        <v>12.781213881895367</v>
      </c>
      <c r="DI45" s="15">
        <f t="shared" si="31"/>
        <v>12.337080661897291</v>
      </c>
      <c r="DJ45" s="15">
        <f t="shared" si="31"/>
        <v>11.907194663330973</v>
      </c>
      <c r="DK45" s="15">
        <f t="shared" si="31"/>
        <v>11.345932885526729</v>
      </c>
      <c r="DL45" s="15">
        <f t="shared" si="31"/>
        <v>10.96737008432917</v>
      </c>
      <c r="DM45" s="15">
        <f t="shared" si="31"/>
        <v>10.617691829735302</v>
      </c>
      <c r="DN45" s="15">
        <f t="shared" si="31"/>
        <v>10.298811092286055</v>
      </c>
      <c r="DO45" s="15">
        <f t="shared" si="31"/>
        <v>10.010795528001115</v>
      </c>
      <c r="DP45" s="15">
        <f t="shared" si="31"/>
        <v>10.0789709094561</v>
      </c>
      <c r="DQ45" s="15">
        <f t="shared" si="31"/>
        <v>9.836645604983838</v>
      </c>
      <c r="DR45" s="15">
        <f t="shared" si="31"/>
        <v>9.6129359010327544</v>
      </c>
      <c r="DS45" s="15">
        <f t="shared" si="31"/>
        <v>9.3982309225450305</v>
      </c>
      <c r="DT45" s="15">
        <f t="shared" si="31"/>
        <v>9.1799866436082151</v>
      </c>
      <c r="DU45" s="15">
        <f t="shared" si="31"/>
        <v>9.494493161063712</v>
      </c>
      <c r="DV45" s="15">
        <f t="shared" si="31"/>
        <v>9.2017614288281759</v>
      </c>
      <c r="DW45" s="15">
        <f t="shared" si="31"/>
        <v>8.8444534000686197</v>
      </c>
      <c r="DX45" s="15">
        <f t="shared" si="31"/>
        <v>8.3946155351528748</v>
      </c>
      <c r="DY45" s="15">
        <f t="shared" si="49"/>
        <v>7.8200908724070315</v>
      </c>
      <c r="DZ45" s="15">
        <f t="shared" si="49"/>
        <v>6.7903834533808318</v>
      </c>
      <c r="EA45" s="15">
        <f t="shared" si="49"/>
        <v>5.891038990740082</v>
      </c>
      <c r="EB45" s="15"/>
      <c r="EC45" s="15"/>
      <c r="ED45" s="15"/>
      <c r="EE45" s="15"/>
      <c r="EF45" s="15"/>
      <c r="EN45" s="20">
        <f t="shared" si="12"/>
        <v>361.94055379680901</v>
      </c>
      <c r="EO45" s="29">
        <f t="shared" si="3"/>
        <v>32959.632473187419</v>
      </c>
      <c r="EQ45" s="13">
        <f t="shared" si="14"/>
        <v>-5616.3702649999996</v>
      </c>
      <c r="ER45" s="20">
        <f t="shared" si="4"/>
        <v>27343.262208187421</v>
      </c>
      <c r="ES45" s="13">
        <f t="shared" si="0"/>
        <v>158.14029646758004</v>
      </c>
    </row>
    <row r="46" spans="1:149">
      <c r="A46" s="18">
        <v>2058</v>
      </c>
      <c r="C46" s="13">
        <v>55</v>
      </c>
      <c r="D46" s="49">
        <f>賃金!P67*$B$3/100</f>
        <v>7.4810392427261085</v>
      </c>
      <c r="E46" s="15">
        <f t="shared" si="2"/>
        <v>8.0391989811623201</v>
      </c>
      <c r="F46" s="15">
        <f t="shared" si="5"/>
        <v>8.0896662180472863</v>
      </c>
      <c r="G46" s="15">
        <f t="shared" si="6"/>
        <v>8.113386666278787</v>
      </c>
      <c r="H46" s="15">
        <f t="shared" si="9"/>
        <v>8.1128329279594293</v>
      </c>
      <c r="I46" s="15">
        <f t="shared" si="10"/>
        <v>8.0904169410406652</v>
      </c>
      <c r="J46" s="15">
        <f t="shared" si="13"/>
        <v>8.2282400832887408</v>
      </c>
      <c r="K46" s="15">
        <f t="shared" si="15"/>
        <v>8.1677354229355519</v>
      </c>
      <c r="L46" s="15">
        <f t="shared" si="16"/>
        <v>8.0918329034342431</v>
      </c>
      <c r="M46" s="15">
        <f t="shared" si="17"/>
        <v>8.0026776164986604</v>
      </c>
      <c r="N46" s="15">
        <f t="shared" si="18"/>
        <v>7.902316315296761</v>
      </c>
      <c r="O46" s="15">
        <f t="shared" si="19"/>
        <v>7.7426534848312114</v>
      </c>
      <c r="P46" s="15">
        <f t="shared" si="20"/>
        <v>7.6263423978204594</v>
      </c>
      <c r="Q46" s="15">
        <f t="shared" si="21"/>
        <v>7.5043396678348326</v>
      </c>
      <c r="R46" s="15">
        <f t="shared" si="22"/>
        <v>7.3782159048306548</v>
      </c>
      <c r="S46" s="15">
        <f t="shared" si="23"/>
        <v>7.2494079253503196</v>
      </c>
      <c r="T46" s="15">
        <f t="shared" si="24"/>
        <v>7.0251188260600985</v>
      </c>
      <c r="U46" s="15">
        <f t="shared" si="25"/>
        <v>6.8964055570862106</v>
      </c>
      <c r="V46" s="15">
        <f t="shared" si="26"/>
        <v>6.7684336584536968</v>
      </c>
      <c r="W46" s="15">
        <f t="shared" si="27"/>
        <v>6.6420216375684058</v>
      </c>
      <c r="X46" s="15">
        <f t="shared" si="29"/>
        <v>6.5178203673796409</v>
      </c>
      <c r="Y46" s="15">
        <f t="shared" si="30"/>
        <v>6.3936083578356362</v>
      </c>
      <c r="Z46" s="15">
        <f t="shared" si="32"/>
        <v>6.2751250514701518</v>
      </c>
      <c r="AA46" s="15">
        <f t="shared" si="33"/>
        <v>6.1597267875527999</v>
      </c>
      <c r="AB46" s="15">
        <f t="shared" si="34"/>
        <v>6.0473227208277844</v>
      </c>
      <c r="AC46" s="15">
        <f t="shared" si="35"/>
        <v>5.9376188479454877</v>
      </c>
      <c r="AD46" s="15">
        <f t="shared" si="36"/>
        <v>6.1899714601536946</v>
      </c>
      <c r="AE46" s="15">
        <f t="shared" si="37"/>
        <v>6.0773928616892192</v>
      </c>
      <c r="AF46" s="15">
        <f t="shared" si="38"/>
        <v>5.9653749031829086</v>
      </c>
      <c r="AG46" s="15">
        <f t="shared" si="40"/>
        <v>5.8526670596370316</v>
      </c>
      <c r="AH46" s="15">
        <f t="shared" si="42"/>
        <v>5.7377653167537561</v>
      </c>
      <c r="AI46" s="15">
        <f t="shared" si="44"/>
        <v>6.1788346961267928</v>
      </c>
      <c r="AJ46" s="15">
        <f t="shared" si="47"/>
        <v>6.0415395898327766</v>
      </c>
      <c r="AK46" s="15">
        <f t="shared" si="48"/>
        <v>5.895114673315538</v>
      </c>
      <c r="AL46" s="15">
        <f t="shared" si="50"/>
        <v>5.7367079417596996</v>
      </c>
      <c r="AM46" s="15">
        <f t="shared" si="51"/>
        <v>5.5631470832286372</v>
      </c>
      <c r="AN46" s="15">
        <f t="shared" ref="AN46:AN56" si="52">AM45</f>
        <v>4.7091527504911594</v>
      </c>
      <c r="AO46" s="15"/>
      <c r="AP46" s="15"/>
      <c r="AQ46" s="15"/>
      <c r="AR46" s="15"/>
      <c r="AS46" s="15"/>
      <c r="AT46" s="15"/>
      <c r="AU46" s="15"/>
      <c r="AV46" s="15"/>
      <c r="AW46" s="15"/>
      <c r="AX46" s="15"/>
      <c r="AY46" s="20">
        <f t="shared" si="1"/>
        <v>246.95013360496105</v>
      </c>
      <c r="AZ46" s="15"/>
      <c r="BA46" s="49">
        <f>賃金!Q67*$B$3/100</f>
        <v>8.1744254793662865</v>
      </c>
      <c r="BB46" s="15">
        <f t="shared" si="41"/>
        <v>8.9711515002096398</v>
      </c>
      <c r="BC46" s="15">
        <f t="shared" si="41"/>
        <v>9.0234650739217344</v>
      </c>
      <c r="BD46" s="15">
        <f t="shared" si="41"/>
        <v>9.0426924563996387</v>
      </c>
      <c r="BE46" s="15">
        <f t="shared" si="41"/>
        <v>9.0310518530478063</v>
      </c>
      <c r="BF46" s="15">
        <f t="shared" si="41"/>
        <v>8.9910505945338279</v>
      </c>
      <c r="BG46" s="15">
        <f t="shared" si="41"/>
        <v>9.1247765553938311</v>
      </c>
      <c r="BH46" s="15">
        <f t="shared" si="39"/>
        <v>9.0345009779364371</v>
      </c>
      <c r="BI46" s="15">
        <f t="shared" si="39"/>
        <v>8.924164618236917</v>
      </c>
      <c r="BJ46" s="15">
        <f t="shared" si="39"/>
        <v>8.7969829389032199</v>
      </c>
      <c r="BK46" s="15">
        <f t="shared" si="39"/>
        <v>8.6562018861071799</v>
      </c>
      <c r="BL46" s="15">
        <f t="shared" si="39"/>
        <v>8.5150923386528472</v>
      </c>
      <c r="BM46" s="15">
        <f t="shared" si="39"/>
        <v>8.3565201036904551</v>
      </c>
      <c r="BN46" s="15">
        <f t="shared" si="28"/>
        <v>8.1937340648276429</v>
      </c>
      <c r="BO46" s="15">
        <f t="shared" si="28"/>
        <v>8.029575256583275</v>
      </c>
      <c r="BP46" s="15">
        <f t="shared" si="28"/>
        <v>7.8666498207674511</v>
      </c>
      <c r="BQ46" s="15">
        <f t="shared" si="28"/>
        <v>7.6054109255385685</v>
      </c>
      <c r="BR46" s="15">
        <f t="shared" si="28"/>
        <v>7.4535990082770436</v>
      </c>
      <c r="BS46" s="15">
        <f t="shared" si="28"/>
        <v>7.3088047157221512</v>
      </c>
      <c r="BT46" s="15">
        <f t="shared" si="28"/>
        <v>7.1721487834273008</v>
      </c>
      <c r="BU46" s="15">
        <f t="shared" si="28"/>
        <v>7.0442582543504537</v>
      </c>
      <c r="BV46" s="15">
        <f t="shared" si="28"/>
        <v>7.077980780270809</v>
      </c>
      <c r="BW46" s="15">
        <f t="shared" si="28"/>
        <v>6.9648231895032007</v>
      </c>
      <c r="BX46" s="15">
        <f t="shared" si="28"/>
        <v>6.8589841249157653</v>
      </c>
      <c r="BY46" s="15">
        <f t="shared" si="28"/>
        <v>6.7585507651501562</v>
      </c>
      <c r="BZ46" s="15">
        <f t="shared" si="28"/>
        <v>6.6608380237682709</v>
      </c>
      <c r="CA46" s="15">
        <f t="shared" si="28"/>
        <v>6.967391738831866</v>
      </c>
      <c r="CB46" s="15">
        <f t="shared" si="28"/>
        <v>6.8573084220511715</v>
      </c>
      <c r="CC46" s="15">
        <f t="shared" si="28"/>
        <v>6.7360731811381029</v>
      </c>
      <c r="CD46" s="15">
        <f t="shared" si="45"/>
        <v>6.5969870543131579</v>
      </c>
      <c r="CE46" s="15">
        <f t="shared" si="45"/>
        <v>6.4322469426518873</v>
      </c>
      <c r="CF46" s="15">
        <f t="shared" si="45"/>
        <v>6.5483819357375284</v>
      </c>
      <c r="CG46" s="15">
        <f t="shared" si="45"/>
        <v>6.2918651336092113</v>
      </c>
      <c r="CH46" s="15">
        <f t="shared" si="45"/>
        <v>5.9762442548618768</v>
      </c>
      <c r="CI46" s="15">
        <f t="shared" si="45"/>
        <v>5.5880839439095329</v>
      </c>
      <c r="CJ46" s="15"/>
      <c r="CK46" s="15"/>
      <c r="CL46" s="15"/>
      <c r="CM46" s="15"/>
      <c r="CN46" s="15"/>
      <c r="CO46" s="15"/>
      <c r="CP46" s="15"/>
      <c r="CQ46" s="15"/>
      <c r="CR46" s="15"/>
      <c r="CS46" s="15"/>
      <c r="CT46" s="20">
        <f t="shared" si="8"/>
        <v>259.45759121723995</v>
      </c>
      <c r="CU46" s="15"/>
      <c r="CV46" s="49">
        <f>賃金!R67*$B$3/100</f>
        <v>15.326832808722967</v>
      </c>
      <c r="CW46" s="15">
        <f t="shared" si="46"/>
        <v>16.066838034158067</v>
      </c>
      <c r="CX46" s="15">
        <f t="shared" si="46"/>
        <v>16.132799261960905</v>
      </c>
      <c r="CY46" s="15">
        <f t="shared" si="46"/>
        <v>16.111332085457594</v>
      </c>
      <c r="CZ46" s="15">
        <f t="shared" si="46"/>
        <v>16.008285561213508</v>
      </c>
      <c r="DA46" s="15">
        <f t="shared" si="46"/>
        <v>15.830656580533338</v>
      </c>
      <c r="DB46" s="15">
        <f t="shared" si="46"/>
        <v>15.934499691897559</v>
      </c>
      <c r="DC46" s="15">
        <f t="shared" si="43"/>
        <v>15.625531908962914</v>
      </c>
      <c r="DD46" s="15">
        <f t="shared" si="43"/>
        <v>15.26675914051614</v>
      </c>
      <c r="DE46" s="15">
        <f t="shared" si="43"/>
        <v>14.86797133869017</v>
      </c>
      <c r="DF46" s="15">
        <f t="shared" si="43"/>
        <v>14.439103379894329</v>
      </c>
      <c r="DG46" s="15">
        <f t="shared" si="43"/>
        <v>13.681730026542732</v>
      </c>
      <c r="DH46" s="15">
        <f t="shared" si="43"/>
        <v>13.232187370870513</v>
      </c>
      <c r="DI46" s="15">
        <f t="shared" si="31"/>
        <v>12.781213881895367</v>
      </c>
      <c r="DJ46" s="15">
        <f t="shared" si="31"/>
        <v>12.337080661897291</v>
      </c>
      <c r="DK46" s="15">
        <f t="shared" si="31"/>
        <v>11.907194663330973</v>
      </c>
      <c r="DL46" s="15">
        <f t="shared" si="31"/>
        <v>11.345932885526729</v>
      </c>
      <c r="DM46" s="15">
        <f t="shared" si="31"/>
        <v>10.96737008432917</v>
      </c>
      <c r="DN46" s="15">
        <f t="shared" si="31"/>
        <v>10.617691829735302</v>
      </c>
      <c r="DO46" s="15">
        <f t="shared" si="31"/>
        <v>10.298811092286055</v>
      </c>
      <c r="DP46" s="15">
        <f t="shared" si="31"/>
        <v>10.010795528001115</v>
      </c>
      <c r="DQ46" s="15">
        <f t="shared" si="31"/>
        <v>10.0789709094561</v>
      </c>
      <c r="DR46" s="15">
        <f t="shared" si="31"/>
        <v>9.836645604983838</v>
      </c>
      <c r="DS46" s="15">
        <f t="shared" si="31"/>
        <v>9.6129359010327544</v>
      </c>
      <c r="DT46" s="15">
        <f t="shared" si="31"/>
        <v>9.3982309225450305</v>
      </c>
      <c r="DU46" s="15">
        <f t="shared" si="31"/>
        <v>9.1799866436082151</v>
      </c>
      <c r="DV46" s="15">
        <f t="shared" si="31"/>
        <v>9.494493161063712</v>
      </c>
      <c r="DW46" s="15">
        <f t="shared" si="31"/>
        <v>9.2017614288281759</v>
      </c>
      <c r="DX46" s="15">
        <f t="shared" si="31"/>
        <v>8.8444534000686197</v>
      </c>
      <c r="DY46" s="15">
        <f t="shared" si="49"/>
        <v>8.3946155351528748</v>
      </c>
      <c r="DZ46" s="15">
        <f t="shared" si="49"/>
        <v>7.8200908724070315</v>
      </c>
      <c r="EA46" s="15">
        <f t="shared" si="49"/>
        <v>6.7903834533808318</v>
      </c>
      <c r="EB46" s="15">
        <f t="shared" si="49"/>
        <v>5.891038990740082</v>
      </c>
      <c r="EC46" s="15"/>
      <c r="ED46" s="15"/>
      <c r="EE46" s="15"/>
      <c r="EF46" s="15"/>
      <c r="EN46" s="20">
        <f t="shared" si="12"/>
        <v>378.00739183096704</v>
      </c>
      <c r="EO46" s="29">
        <f t="shared" si="3"/>
        <v>34305.329596834192</v>
      </c>
      <c r="EQ46" s="13">
        <f t="shared" si="14"/>
        <v>-5616.3702649999996</v>
      </c>
      <c r="ER46" s="20">
        <f t="shared" si="4"/>
        <v>28688.959331834194</v>
      </c>
      <c r="ES46" s="13">
        <f t="shared" si="0"/>
        <v>143.79563042576765</v>
      </c>
    </row>
    <row r="47" spans="1:149">
      <c r="A47" s="18">
        <v>2059</v>
      </c>
      <c r="C47" s="13">
        <v>56</v>
      </c>
      <c r="D47" s="49">
        <f>賃金!P68*$B$3/100</f>
        <v>7.3761605814913036</v>
      </c>
      <c r="E47" s="15">
        <f t="shared" si="2"/>
        <v>7.4810392427261085</v>
      </c>
      <c r="F47" s="15">
        <f t="shared" si="5"/>
        <v>8.0391989811623201</v>
      </c>
      <c r="G47" s="15">
        <f t="shared" si="6"/>
        <v>8.0896662180472863</v>
      </c>
      <c r="H47" s="15">
        <f t="shared" si="9"/>
        <v>8.113386666278787</v>
      </c>
      <c r="I47" s="15">
        <f t="shared" si="10"/>
        <v>8.1128329279594293</v>
      </c>
      <c r="J47" s="15">
        <f t="shared" si="13"/>
        <v>8.0904169410406652</v>
      </c>
      <c r="K47" s="15">
        <f t="shared" si="15"/>
        <v>8.2282400832887408</v>
      </c>
      <c r="L47" s="15">
        <f t="shared" si="16"/>
        <v>8.1677354229355519</v>
      </c>
      <c r="M47" s="15">
        <f t="shared" si="17"/>
        <v>8.0918329034342431</v>
      </c>
      <c r="N47" s="15">
        <f t="shared" si="18"/>
        <v>8.0026776164986604</v>
      </c>
      <c r="O47" s="15">
        <f t="shared" si="19"/>
        <v>7.902316315296761</v>
      </c>
      <c r="P47" s="15">
        <f t="shared" si="20"/>
        <v>7.7426534848312114</v>
      </c>
      <c r="Q47" s="15">
        <f t="shared" si="21"/>
        <v>7.6263423978204594</v>
      </c>
      <c r="R47" s="15">
        <f t="shared" si="22"/>
        <v>7.5043396678348326</v>
      </c>
      <c r="S47" s="15">
        <f t="shared" si="23"/>
        <v>7.3782159048306548</v>
      </c>
      <c r="T47" s="15">
        <f t="shared" si="24"/>
        <v>7.2494079253503196</v>
      </c>
      <c r="U47" s="15">
        <f t="shared" si="25"/>
        <v>7.0251188260600985</v>
      </c>
      <c r="V47" s="15">
        <f t="shared" si="26"/>
        <v>6.8964055570862106</v>
      </c>
      <c r="W47" s="15">
        <f t="shared" si="27"/>
        <v>6.7684336584536968</v>
      </c>
      <c r="X47" s="15">
        <f t="shared" si="29"/>
        <v>6.6420216375684058</v>
      </c>
      <c r="Y47" s="15">
        <f t="shared" si="30"/>
        <v>6.5178203673796409</v>
      </c>
      <c r="Z47" s="15">
        <f t="shared" si="32"/>
        <v>6.3936083578356362</v>
      </c>
      <c r="AA47" s="15">
        <f t="shared" si="33"/>
        <v>6.2751250514701518</v>
      </c>
      <c r="AB47" s="15">
        <f t="shared" si="34"/>
        <v>6.1597267875527999</v>
      </c>
      <c r="AC47" s="15">
        <f t="shared" si="35"/>
        <v>6.0473227208277844</v>
      </c>
      <c r="AD47" s="15">
        <f t="shared" si="36"/>
        <v>5.9376188479454877</v>
      </c>
      <c r="AE47" s="15">
        <f t="shared" si="37"/>
        <v>6.1899714601536946</v>
      </c>
      <c r="AF47" s="15">
        <f t="shared" si="38"/>
        <v>6.0773928616892192</v>
      </c>
      <c r="AG47" s="15">
        <f t="shared" si="40"/>
        <v>5.9653749031829086</v>
      </c>
      <c r="AH47" s="15">
        <f t="shared" si="42"/>
        <v>5.8526670596370316</v>
      </c>
      <c r="AI47" s="15">
        <f t="shared" si="44"/>
        <v>5.7377653167537561</v>
      </c>
      <c r="AJ47" s="15">
        <f t="shared" si="47"/>
        <v>6.1788346961267928</v>
      </c>
      <c r="AK47" s="15">
        <f t="shared" si="48"/>
        <v>6.0415395898327766</v>
      </c>
      <c r="AL47" s="15">
        <f t="shared" si="50"/>
        <v>5.895114673315538</v>
      </c>
      <c r="AM47" s="15">
        <f t="shared" si="51"/>
        <v>5.7367079417596996</v>
      </c>
      <c r="AN47" s="15">
        <f t="shared" si="52"/>
        <v>5.5631470832286372</v>
      </c>
      <c r="AO47" s="15">
        <f t="shared" ref="AO47:AO56" si="53">AN46</f>
        <v>4.7091527504911594</v>
      </c>
      <c r="AP47" s="15"/>
      <c r="AQ47" s="15"/>
      <c r="AR47" s="15"/>
      <c r="AS47" s="15"/>
      <c r="AT47" s="15"/>
      <c r="AU47" s="15"/>
      <c r="AV47" s="15"/>
      <c r="AW47" s="15"/>
      <c r="AX47" s="15"/>
      <c r="AY47" s="20">
        <f t="shared" si="1"/>
        <v>254.43117284768718</v>
      </c>
      <c r="AZ47" s="15"/>
      <c r="BA47" s="49">
        <f>賃金!Q68*$B$3/100</f>
        <v>8.0605811360172552</v>
      </c>
      <c r="BB47" s="15">
        <f t="shared" si="41"/>
        <v>8.1744254793662865</v>
      </c>
      <c r="BC47" s="15">
        <f t="shared" si="41"/>
        <v>8.9711515002096398</v>
      </c>
      <c r="BD47" s="15">
        <f t="shared" si="41"/>
        <v>9.0234650739217344</v>
      </c>
      <c r="BE47" s="15">
        <f t="shared" si="41"/>
        <v>9.0426924563996387</v>
      </c>
      <c r="BF47" s="15">
        <f t="shared" si="41"/>
        <v>9.0310518530478063</v>
      </c>
      <c r="BG47" s="15">
        <f t="shared" si="41"/>
        <v>8.9910505945338279</v>
      </c>
      <c r="BH47" s="15">
        <f t="shared" si="39"/>
        <v>9.1247765553938311</v>
      </c>
      <c r="BI47" s="15">
        <f t="shared" si="39"/>
        <v>9.0345009779364371</v>
      </c>
      <c r="BJ47" s="15">
        <f t="shared" si="39"/>
        <v>8.924164618236917</v>
      </c>
      <c r="BK47" s="15">
        <f t="shared" si="39"/>
        <v>8.7969829389032199</v>
      </c>
      <c r="BL47" s="15">
        <f t="shared" si="39"/>
        <v>8.6562018861071799</v>
      </c>
      <c r="BM47" s="15">
        <f t="shared" si="39"/>
        <v>8.5150923386528472</v>
      </c>
      <c r="BN47" s="15">
        <f t="shared" si="28"/>
        <v>8.3565201036904551</v>
      </c>
      <c r="BO47" s="15">
        <f t="shared" si="28"/>
        <v>8.1937340648276429</v>
      </c>
      <c r="BP47" s="15">
        <f t="shared" si="28"/>
        <v>8.029575256583275</v>
      </c>
      <c r="BQ47" s="15">
        <f t="shared" si="28"/>
        <v>7.8666498207674511</v>
      </c>
      <c r="BR47" s="15">
        <f t="shared" si="28"/>
        <v>7.6054109255385685</v>
      </c>
      <c r="BS47" s="15">
        <f t="shared" si="28"/>
        <v>7.4535990082770436</v>
      </c>
      <c r="BT47" s="15">
        <f t="shared" si="28"/>
        <v>7.3088047157221512</v>
      </c>
      <c r="BU47" s="15">
        <f t="shared" si="28"/>
        <v>7.1721487834273008</v>
      </c>
      <c r="BV47" s="15">
        <f t="shared" si="28"/>
        <v>7.0442582543504537</v>
      </c>
      <c r="BW47" s="15">
        <f t="shared" si="28"/>
        <v>7.077980780270809</v>
      </c>
      <c r="BX47" s="15">
        <f t="shared" si="28"/>
        <v>6.9648231895032007</v>
      </c>
      <c r="BY47" s="15">
        <f t="shared" si="28"/>
        <v>6.8589841249157653</v>
      </c>
      <c r="BZ47" s="15">
        <f t="shared" si="28"/>
        <v>6.7585507651501562</v>
      </c>
      <c r="CA47" s="15">
        <f t="shared" si="28"/>
        <v>6.6608380237682709</v>
      </c>
      <c r="CB47" s="15">
        <f t="shared" si="28"/>
        <v>6.967391738831866</v>
      </c>
      <c r="CC47" s="15">
        <f t="shared" si="28"/>
        <v>6.8573084220511715</v>
      </c>
      <c r="CD47" s="15">
        <f t="shared" si="45"/>
        <v>6.7360731811381029</v>
      </c>
      <c r="CE47" s="15">
        <f t="shared" si="45"/>
        <v>6.5969870543131579</v>
      </c>
      <c r="CF47" s="15">
        <f t="shared" si="45"/>
        <v>6.4322469426518873</v>
      </c>
      <c r="CG47" s="15">
        <f t="shared" si="45"/>
        <v>6.5483819357375284</v>
      </c>
      <c r="CH47" s="15">
        <f t="shared" si="45"/>
        <v>6.2918651336092113</v>
      </c>
      <c r="CI47" s="15">
        <f t="shared" si="45"/>
        <v>5.9762442548618768</v>
      </c>
      <c r="CJ47" s="15">
        <f t="shared" si="45"/>
        <v>5.5880839439095329</v>
      </c>
      <c r="CK47" s="15"/>
      <c r="CL47" s="15"/>
      <c r="CM47" s="15"/>
      <c r="CN47" s="15"/>
      <c r="CO47" s="15"/>
      <c r="CP47" s="15"/>
      <c r="CQ47" s="15"/>
      <c r="CR47" s="15"/>
      <c r="CS47" s="15"/>
      <c r="CT47" s="20">
        <f t="shared" si="8"/>
        <v>267.63201669660623</v>
      </c>
      <c r="CU47" s="15"/>
      <c r="CV47" s="49">
        <f>賃金!R68*$B$3/100</f>
        <v>15.08331390537332</v>
      </c>
      <c r="CW47" s="15">
        <f t="shared" si="46"/>
        <v>15.326832808722967</v>
      </c>
      <c r="CX47" s="15">
        <f t="shared" si="46"/>
        <v>16.066838034158067</v>
      </c>
      <c r="CY47" s="15">
        <f t="shared" si="46"/>
        <v>16.132799261960905</v>
      </c>
      <c r="CZ47" s="15">
        <f t="shared" si="46"/>
        <v>16.111332085457594</v>
      </c>
      <c r="DA47" s="15">
        <f t="shared" si="46"/>
        <v>16.008285561213508</v>
      </c>
      <c r="DB47" s="15">
        <f t="shared" si="46"/>
        <v>15.830656580533338</v>
      </c>
      <c r="DC47" s="15">
        <f t="shared" si="43"/>
        <v>15.934499691897559</v>
      </c>
      <c r="DD47" s="15">
        <f t="shared" si="43"/>
        <v>15.625531908962914</v>
      </c>
      <c r="DE47" s="15">
        <f t="shared" si="43"/>
        <v>15.26675914051614</v>
      </c>
      <c r="DF47" s="15">
        <f t="shared" si="43"/>
        <v>14.86797133869017</v>
      </c>
      <c r="DG47" s="15">
        <f t="shared" si="43"/>
        <v>14.439103379894329</v>
      </c>
      <c r="DH47" s="15">
        <f t="shared" si="43"/>
        <v>13.681730026542732</v>
      </c>
      <c r="DI47" s="15">
        <f t="shared" si="31"/>
        <v>13.232187370870513</v>
      </c>
      <c r="DJ47" s="15">
        <f t="shared" si="31"/>
        <v>12.781213881895367</v>
      </c>
      <c r="DK47" s="15">
        <f t="shared" si="31"/>
        <v>12.337080661897291</v>
      </c>
      <c r="DL47" s="15">
        <f t="shared" si="31"/>
        <v>11.907194663330973</v>
      </c>
      <c r="DM47" s="15">
        <f t="shared" si="31"/>
        <v>11.345932885526729</v>
      </c>
      <c r="DN47" s="15">
        <f t="shared" si="31"/>
        <v>10.96737008432917</v>
      </c>
      <c r="DO47" s="15">
        <f t="shared" si="31"/>
        <v>10.617691829735302</v>
      </c>
      <c r="DP47" s="15">
        <f t="shared" si="31"/>
        <v>10.298811092286055</v>
      </c>
      <c r="DQ47" s="15">
        <f t="shared" si="31"/>
        <v>10.010795528001115</v>
      </c>
      <c r="DR47" s="15">
        <f t="shared" si="31"/>
        <v>10.0789709094561</v>
      </c>
      <c r="DS47" s="15">
        <f t="shared" si="31"/>
        <v>9.836645604983838</v>
      </c>
      <c r="DT47" s="15">
        <f t="shared" si="31"/>
        <v>9.6129359010327544</v>
      </c>
      <c r="DU47" s="15">
        <f t="shared" si="31"/>
        <v>9.3982309225450305</v>
      </c>
      <c r="DV47" s="15">
        <f t="shared" si="31"/>
        <v>9.1799866436082151</v>
      </c>
      <c r="DW47" s="15">
        <f t="shared" si="31"/>
        <v>9.494493161063712</v>
      </c>
      <c r="DX47" s="15">
        <f t="shared" si="31"/>
        <v>9.2017614288281759</v>
      </c>
      <c r="DY47" s="15">
        <f t="shared" si="49"/>
        <v>8.8444534000686197</v>
      </c>
      <c r="DZ47" s="15">
        <f t="shared" si="49"/>
        <v>8.3946155351528748</v>
      </c>
      <c r="EA47" s="15">
        <f t="shared" si="49"/>
        <v>7.8200908724070315</v>
      </c>
      <c r="EB47" s="15">
        <f t="shared" si="49"/>
        <v>6.7903834533808318</v>
      </c>
      <c r="EC47" s="15">
        <f t="shared" si="49"/>
        <v>5.891038990740082</v>
      </c>
      <c r="ED47" s="15"/>
      <c r="EE47" s="15"/>
      <c r="EF47" s="15"/>
      <c r="EN47" s="20">
        <f t="shared" si="12"/>
        <v>393.33422463969004</v>
      </c>
      <c r="EO47" s="29">
        <f t="shared" si="3"/>
        <v>35579.220476080452</v>
      </c>
      <c r="EQ47" s="13">
        <f t="shared" si="14"/>
        <v>-5616.3702649999996</v>
      </c>
      <c r="ER47" s="20">
        <f t="shared" si="4"/>
        <v>29962.850211080455</v>
      </c>
      <c r="ES47" s="13">
        <f t="shared" si="0"/>
        <v>130.15255267154117</v>
      </c>
    </row>
    <row r="48" spans="1:149">
      <c r="A48" s="18">
        <v>2060</v>
      </c>
      <c r="C48" s="13">
        <v>57</v>
      </c>
      <c r="D48" s="49">
        <f>賃金!P69*$B$3/100</f>
        <v>7.2388955326861666</v>
      </c>
      <c r="E48" s="15">
        <f t="shared" si="2"/>
        <v>7.3761605814913036</v>
      </c>
      <c r="F48" s="15">
        <f t="shared" si="5"/>
        <v>7.4810392427261085</v>
      </c>
      <c r="G48" s="15">
        <f t="shared" si="6"/>
        <v>8.0391989811623201</v>
      </c>
      <c r="H48" s="15">
        <f t="shared" si="9"/>
        <v>8.0896662180472863</v>
      </c>
      <c r="I48" s="15">
        <f t="shared" si="10"/>
        <v>8.113386666278787</v>
      </c>
      <c r="J48" s="15">
        <f t="shared" si="13"/>
        <v>8.1128329279594293</v>
      </c>
      <c r="K48" s="15">
        <f t="shared" si="15"/>
        <v>8.0904169410406652</v>
      </c>
      <c r="L48" s="15">
        <f t="shared" si="16"/>
        <v>8.2282400832887408</v>
      </c>
      <c r="M48" s="15">
        <f t="shared" si="17"/>
        <v>8.1677354229355519</v>
      </c>
      <c r="N48" s="15">
        <f t="shared" si="18"/>
        <v>8.0918329034342431</v>
      </c>
      <c r="O48" s="15">
        <f t="shared" si="19"/>
        <v>8.0026776164986604</v>
      </c>
      <c r="P48" s="15">
        <f t="shared" si="20"/>
        <v>7.902316315296761</v>
      </c>
      <c r="Q48" s="15">
        <f t="shared" si="21"/>
        <v>7.7426534848312114</v>
      </c>
      <c r="R48" s="15">
        <f t="shared" si="22"/>
        <v>7.6263423978204594</v>
      </c>
      <c r="S48" s="15">
        <f t="shared" si="23"/>
        <v>7.5043396678348326</v>
      </c>
      <c r="T48" s="15">
        <f t="shared" si="24"/>
        <v>7.3782159048306548</v>
      </c>
      <c r="U48" s="15">
        <f t="shared" si="25"/>
        <v>7.2494079253503196</v>
      </c>
      <c r="V48" s="15">
        <f t="shared" si="26"/>
        <v>7.0251188260600985</v>
      </c>
      <c r="W48" s="15">
        <f t="shared" si="27"/>
        <v>6.8964055570862106</v>
      </c>
      <c r="X48" s="15">
        <f t="shared" si="29"/>
        <v>6.7684336584536968</v>
      </c>
      <c r="Y48" s="15">
        <f t="shared" si="30"/>
        <v>6.6420216375684058</v>
      </c>
      <c r="Z48" s="15">
        <f t="shared" si="32"/>
        <v>6.5178203673796409</v>
      </c>
      <c r="AA48" s="15">
        <f t="shared" si="33"/>
        <v>6.3936083578356362</v>
      </c>
      <c r="AB48" s="15">
        <f t="shared" si="34"/>
        <v>6.2751250514701518</v>
      </c>
      <c r="AC48" s="15">
        <f t="shared" si="35"/>
        <v>6.1597267875527999</v>
      </c>
      <c r="AD48" s="15">
        <f t="shared" si="36"/>
        <v>6.0473227208277844</v>
      </c>
      <c r="AE48" s="15">
        <f t="shared" si="37"/>
        <v>5.9376188479454877</v>
      </c>
      <c r="AF48" s="15">
        <f t="shared" si="38"/>
        <v>6.1899714601536946</v>
      </c>
      <c r="AG48" s="15">
        <f t="shared" si="40"/>
        <v>6.0773928616892192</v>
      </c>
      <c r="AH48" s="15">
        <f t="shared" si="42"/>
        <v>5.9653749031829086</v>
      </c>
      <c r="AI48" s="15">
        <f t="shared" si="44"/>
        <v>5.8526670596370316</v>
      </c>
      <c r="AJ48" s="15">
        <f t="shared" si="47"/>
        <v>5.7377653167537561</v>
      </c>
      <c r="AK48" s="15">
        <f t="shared" si="48"/>
        <v>6.1788346961267928</v>
      </c>
      <c r="AL48" s="15">
        <f t="shared" si="50"/>
        <v>6.0415395898327766</v>
      </c>
      <c r="AM48" s="15">
        <f t="shared" si="51"/>
        <v>5.895114673315538</v>
      </c>
      <c r="AN48" s="15">
        <f t="shared" si="52"/>
        <v>5.7367079417596996</v>
      </c>
      <c r="AO48" s="15">
        <f t="shared" si="53"/>
        <v>5.5631470832286372</v>
      </c>
      <c r="AP48" s="15">
        <f t="shared" ref="AP48:AP56" si="54">AO47</f>
        <v>4.7091527504911594</v>
      </c>
      <c r="AQ48" s="15"/>
      <c r="AR48" s="15"/>
      <c r="AS48" s="15"/>
      <c r="AT48" s="15"/>
      <c r="AU48" s="15"/>
      <c r="AV48" s="15"/>
      <c r="AW48" s="15"/>
      <c r="AX48" s="15"/>
      <c r="AY48" s="20">
        <f t="shared" si="1"/>
        <v>261.80733342917847</v>
      </c>
      <c r="AZ48" s="15"/>
      <c r="BA48" s="49">
        <f>賃金!Q69*$B$3/100</f>
        <v>7.9122430266047035</v>
      </c>
      <c r="BB48" s="15">
        <f t="shared" si="41"/>
        <v>8.0605811360172552</v>
      </c>
      <c r="BC48" s="15">
        <f t="shared" si="41"/>
        <v>8.1744254793662865</v>
      </c>
      <c r="BD48" s="15">
        <f t="shared" si="41"/>
        <v>8.9711515002096398</v>
      </c>
      <c r="BE48" s="15">
        <f t="shared" si="41"/>
        <v>9.0234650739217344</v>
      </c>
      <c r="BF48" s="15">
        <f t="shared" si="41"/>
        <v>9.0426924563996387</v>
      </c>
      <c r="BG48" s="15">
        <f t="shared" si="41"/>
        <v>9.0310518530478063</v>
      </c>
      <c r="BH48" s="15">
        <f t="shared" si="39"/>
        <v>8.9910505945338279</v>
      </c>
      <c r="BI48" s="15">
        <f t="shared" si="39"/>
        <v>9.1247765553938311</v>
      </c>
      <c r="BJ48" s="15">
        <f t="shared" si="39"/>
        <v>9.0345009779364371</v>
      </c>
      <c r="BK48" s="15">
        <f t="shared" si="39"/>
        <v>8.924164618236917</v>
      </c>
      <c r="BL48" s="15">
        <f t="shared" si="39"/>
        <v>8.7969829389032199</v>
      </c>
      <c r="BM48" s="15">
        <f t="shared" si="39"/>
        <v>8.6562018861071799</v>
      </c>
      <c r="BN48" s="15">
        <f t="shared" si="28"/>
        <v>8.5150923386528472</v>
      </c>
      <c r="BO48" s="15">
        <f t="shared" si="28"/>
        <v>8.3565201036904551</v>
      </c>
      <c r="BP48" s="15">
        <f t="shared" si="28"/>
        <v>8.1937340648276429</v>
      </c>
      <c r="BQ48" s="15">
        <f t="shared" si="28"/>
        <v>8.029575256583275</v>
      </c>
      <c r="BR48" s="15">
        <f t="shared" si="28"/>
        <v>7.8666498207674511</v>
      </c>
      <c r="BS48" s="15">
        <f t="shared" si="28"/>
        <v>7.6054109255385685</v>
      </c>
      <c r="BT48" s="15">
        <f t="shared" si="28"/>
        <v>7.4535990082770436</v>
      </c>
      <c r="BU48" s="15">
        <f t="shared" si="28"/>
        <v>7.3088047157221512</v>
      </c>
      <c r="BV48" s="15">
        <f t="shared" si="28"/>
        <v>7.1721487834273008</v>
      </c>
      <c r="BW48" s="15">
        <f t="shared" si="28"/>
        <v>7.0442582543504537</v>
      </c>
      <c r="BX48" s="15">
        <f t="shared" si="28"/>
        <v>7.077980780270809</v>
      </c>
      <c r="BY48" s="15">
        <f t="shared" si="28"/>
        <v>6.9648231895032007</v>
      </c>
      <c r="BZ48" s="15">
        <f t="shared" si="28"/>
        <v>6.8589841249157653</v>
      </c>
      <c r="CA48" s="15">
        <f t="shared" si="28"/>
        <v>6.7585507651501562</v>
      </c>
      <c r="CB48" s="15">
        <f t="shared" si="28"/>
        <v>6.6608380237682709</v>
      </c>
      <c r="CC48" s="15">
        <f t="shared" si="28"/>
        <v>6.967391738831866</v>
      </c>
      <c r="CD48" s="15">
        <f t="shared" si="45"/>
        <v>6.8573084220511715</v>
      </c>
      <c r="CE48" s="15">
        <f t="shared" si="45"/>
        <v>6.7360731811381029</v>
      </c>
      <c r="CF48" s="15">
        <f t="shared" si="45"/>
        <v>6.5969870543131579</v>
      </c>
      <c r="CG48" s="15">
        <f t="shared" si="45"/>
        <v>6.4322469426518873</v>
      </c>
      <c r="CH48" s="15">
        <f t="shared" si="45"/>
        <v>6.5483819357375284</v>
      </c>
      <c r="CI48" s="15">
        <f t="shared" si="45"/>
        <v>6.2918651336092113</v>
      </c>
      <c r="CJ48" s="15">
        <f t="shared" si="45"/>
        <v>5.9762442548618768</v>
      </c>
      <c r="CK48" s="15">
        <f t="shared" si="45"/>
        <v>5.5880839439095329</v>
      </c>
      <c r="CL48" s="15"/>
      <c r="CM48" s="15"/>
      <c r="CN48" s="15"/>
      <c r="CO48" s="15"/>
      <c r="CP48" s="15"/>
      <c r="CQ48" s="15"/>
      <c r="CR48" s="15"/>
      <c r="CS48" s="15"/>
      <c r="CT48" s="20">
        <f t="shared" si="8"/>
        <v>275.69259783262351</v>
      </c>
      <c r="CU48" s="15"/>
      <c r="CV48" s="49">
        <f>賃金!R69*$B$3/100</f>
        <v>14.747234068693512</v>
      </c>
      <c r="CW48" s="15">
        <f t="shared" si="46"/>
        <v>15.08331390537332</v>
      </c>
      <c r="CX48" s="15">
        <f t="shared" si="46"/>
        <v>15.326832808722967</v>
      </c>
      <c r="CY48" s="15">
        <f t="shared" si="46"/>
        <v>16.066838034158067</v>
      </c>
      <c r="CZ48" s="15">
        <f t="shared" si="46"/>
        <v>16.132799261960905</v>
      </c>
      <c r="DA48" s="15">
        <f t="shared" si="46"/>
        <v>16.111332085457594</v>
      </c>
      <c r="DB48" s="15">
        <f t="shared" si="46"/>
        <v>16.008285561213508</v>
      </c>
      <c r="DC48" s="15">
        <f t="shared" si="43"/>
        <v>15.830656580533338</v>
      </c>
      <c r="DD48" s="15">
        <f t="shared" si="43"/>
        <v>15.934499691897559</v>
      </c>
      <c r="DE48" s="15">
        <f t="shared" si="43"/>
        <v>15.625531908962914</v>
      </c>
      <c r="DF48" s="15">
        <f t="shared" si="43"/>
        <v>15.26675914051614</v>
      </c>
      <c r="DG48" s="15">
        <f t="shared" si="43"/>
        <v>14.86797133869017</v>
      </c>
      <c r="DH48" s="15">
        <f t="shared" si="43"/>
        <v>14.439103379894329</v>
      </c>
      <c r="DI48" s="15">
        <f t="shared" si="31"/>
        <v>13.681730026542732</v>
      </c>
      <c r="DJ48" s="15">
        <f t="shared" si="31"/>
        <v>13.232187370870513</v>
      </c>
      <c r="DK48" s="15">
        <f t="shared" si="31"/>
        <v>12.781213881895367</v>
      </c>
      <c r="DL48" s="15">
        <f t="shared" si="31"/>
        <v>12.337080661897291</v>
      </c>
      <c r="DM48" s="15">
        <f t="shared" si="31"/>
        <v>11.907194663330973</v>
      </c>
      <c r="DN48" s="15">
        <f t="shared" si="31"/>
        <v>11.345932885526729</v>
      </c>
      <c r="DO48" s="15">
        <f t="shared" si="31"/>
        <v>10.96737008432917</v>
      </c>
      <c r="DP48" s="15">
        <f t="shared" si="31"/>
        <v>10.617691829735302</v>
      </c>
      <c r="DQ48" s="15">
        <f t="shared" si="31"/>
        <v>10.298811092286055</v>
      </c>
      <c r="DR48" s="15">
        <f t="shared" si="31"/>
        <v>10.010795528001115</v>
      </c>
      <c r="DS48" s="15">
        <f t="shared" si="31"/>
        <v>10.0789709094561</v>
      </c>
      <c r="DT48" s="15">
        <f t="shared" si="31"/>
        <v>9.836645604983838</v>
      </c>
      <c r="DU48" s="15">
        <f t="shared" si="31"/>
        <v>9.6129359010327544</v>
      </c>
      <c r="DV48" s="15">
        <f t="shared" si="31"/>
        <v>9.3982309225450305</v>
      </c>
      <c r="DW48" s="15">
        <f t="shared" si="31"/>
        <v>9.1799866436082151</v>
      </c>
      <c r="DX48" s="15">
        <f t="shared" si="31"/>
        <v>9.494493161063712</v>
      </c>
      <c r="DY48" s="15">
        <f t="shared" si="49"/>
        <v>9.2017614288281759</v>
      </c>
      <c r="DZ48" s="15">
        <f t="shared" si="49"/>
        <v>8.8444534000686197</v>
      </c>
      <c r="EA48" s="15">
        <f t="shared" si="49"/>
        <v>8.3946155351528748</v>
      </c>
      <c r="EB48" s="15">
        <f t="shared" si="49"/>
        <v>7.8200908724070315</v>
      </c>
      <c r="EC48" s="15">
        <f t="shared" si="49"/>
        <v>6.7903834533808318</v>
      </c>
      <c r="ED48" s="15">
        <f t="shared" si="49"/>
        <v>5.891038990740082</v>
      </c>
      <c r="EE48" s="15"/>
      <c r="EF48" s="15"/>
      <c r="EN48" s="20">
        <f t="shared" si="12"/>
        <v>408.41753854506334</v>
      </c>
      <c r="EO48" s="29">
        <f t="shared" si="3"/>
        <v>36833.53453784396</v>
      </c>
      <c r="EQ48" s="13">
        <f t="shared" si="14"/>
        <v>-5616.3702649999996</v>
      </c>
      <c r="ER48" s="20">
        <f t="shared" si="4"/>
        <v>31217.164272843962</v>
      </c>
      <c r="ES48" s="13">
        <f t="shared" si="0"/>
        <v>117.51726884931007</v>
      </c>
    </row>
    <row r="49" spans="1:149" ht="15.75">
      <c r="A49" s="18">
        <v>2061</v>
      </c>
      <c r="C49" s="13">
        <v>58</v>
      </c>
      <c r="D49" s="49">
        <f>賃金!P70*$B$3/100</f>
        <v>7.0667588251587539</v>
      </c>
      <c r="E49" s="15">
        <f t="shared" si="2"/>
        <v>7.2388955326861666</v>
      </c>
      <c r="F49" s="15">
        <f t="shared" si="5"/>
        <v>7.3761605814913036</v>
      </c>
      <c r="G49" s="15">
        <f t="shared" si="6"/>
        <v>7.4810392427261085</v>
      </c>
      <c r="H49" s="15">
        <f t="shared" si="9"/>
        <v>8.0391989811623201</v>
      </c>
      <c r="I49" s="15">
        <f t="shared" si="10"/>
        <v>8.0896662180472863</v>
      </c>
      <c r="J49" s="15">
        <f t="shared" si="13"/>
        <v>8.113386666278787</v>
      </c>
      <c r="K49" s="15">
        <f t="shared" si="15"/>
        <v>8.1128329279594293</v>
      </c>
      <c r="L49" s="15">
        <f t="shared" si="16"/>
        <v>8.0904169410406652</v>
      </c>
      <c r="M49" s="15">
        <f t="shared" si="17"/>
        <v>8.2282400832887408</v>
      </c>
      <c r="N49" s="15">
        <f t="shared" si="18"/>
        <v>8.1677354229355519</v>
      </c>
      <c r="O49" s="15">
        <f t="shared" si="19"/>
        <v>8.0918329034342431</v>
      </c>
      <c r="P49" s="15">
        <f t="shared" si="20"/>
        <v>8.0026776164986604</v>
      </c>
      <c r="Q49" s="15">
        <f t="shared" si="21"/>
        <v>7.902316315296761</v>
      </c>
      <c r="R49" s="15">
        <f t="shared" si="22"/>
        <v>7.7426534848312114</v>
      </c>
      <c r="S49" s="15">
        <f t="shared" si="23"/>
        <v>7.6263423978204594</v>
      </c>
      <c r="T49" s="15">
        <f t="shared" si="24"/>
        <v>7.5043396678348326</v>
      </c>
      <c r="U49" s="15">
        <f t="shared" si="25"/>
        <v>7.3782159048306548</v>
      </c>
      <c r="V49" s="15">
        <f t="shared" si="26"/>
        <v>7.2494079253503196</v>
      </c>
      <c r="W49" s="15">
        <f t="shared" si="27"/>
        <v>7.0251188260600985</v>
      </c>
      <c r="X49" s="15">
        <f t="shared" si="29"/>
        <v>6.8964055570862106</v>
      </c>
      <c r="Y49" s="15">
        <f t="shared" si="30"/>
        <v>6.7684336584536968</v>
      </c>
      <c r="Z49" s="15">
        <f t="shared" si="32"/>
        <v>6.6420216375684058</v>
      </c>
      <c r="AA49" s="15">
        <f t="shared" si="33"/>
        <v>6.5178203673796409</v>
      </c>
      <c r="AB49" s="15">
        <f t="shared" si="34"/>
        <v>6.3936083578356362</v>
      </c>
      <c r="AC49" s="15">
        <f t="shared" si="35"/>
        <v>6.2751250514701518</v>
      </c>
      <c r="AD49" s="15">
        <f t="shared" si="36"/>
        <v>6.1597267875527999</v>
      </c>
      <c r="AE49" s="15">
        <f t="shared" si="37"/>
        <v>6.0473227208277844</v>
      </c>
      <c r="AF49" s="15">
        <f t="shared" si="38"/>
        <v>5.9376188479454877</v>
      </c>
      <c r="AG49" s="15">
        <f t="shared" si="40"/>
        <v>6.1899714601536946</v>
      </c>
      <c r="AH49" s="15">
        <f t="shared" si="42"/>
        <v>6.0773928616892192</v>
      </c>
      <c r="AI49" s="15">
        <f t="shared" si="44"/>
        <v>5.9653749031829086</v>
      </c>
      <c r="AJ49" s="15">
        <f t="shared" si="47"/>
        <v>5.8526670596370316</v>
      </c>
      <c r="AK49" s="15">
        <f t="shared" si="48"/>
        <v>5.7377653167537561</v>
      </c>
      <c r="AL49" s="15">
        <f t="shared" si="50"/>
        <v>6.1788346961267928</v>
      </c>
      <c r="AM49" s="15">
        <f t="shared" si="51"/>
        <v>6.0415395898327766</v>
      </c>
      <c r="AN49" s="15">
        <f t="shared" si="52"/>
        <v>5.895114673315538</v>
      </c>
      <c r="AO49" s="15">
        <f t="shared" si="53"/>
        <v>5.7367079417596996</v>
      </c>
      <c r="AP49" s="15">
        <f t="shared" si="54"/>
        <v>5.5631470832286372</v>
      </c>
      <c r="AQ49" s="15">
        <f t="shared" ref="AQ49:AQ56" si="55">AP48</f>
        <v>4.7091527504911594</v>
      </c>
      <c r="AR49" s="15"/>
      <c r="AS49" s="15"/>
      <c r="AT49" s="15"/>
      <c r="AU49" s="15"/>
      <c r="AV49" s="15"/>
      <c r="AW49" s="15"/>
      <c r="AX49" s="15"/>
      <c r="AY49" s="20">
        <f t="shared" si="1"/>
        <v>269.04622896186459</v>
      </c>
      <c r="AZ49" s="15"/>
      <c r="BA49" s="49">
        <f>賃金!Q70*$B$3/100</f>
        <v>7.7289114321230166</v>
      </c>
      <c r="BB49" s="15">
        <f t="shared" si="41"/>
        <v>7.9122430266047035</v>
      </c>
      <c r="BC49" s="15">
        <f t="shared" si="41"/>
        <v>8.0605811360172552</v>
      </c>
      <c r="BD49" s="15">
        <f t="shared" si="41"/>
        <v>8.1744254793662865</v>
      </c>
      <c r="BE49" s="15">
        <f t="shared" si="41"/>
        <v>8.9711515002096398</v>
      </c>
      <c r="BF49" s="15">
        <f t="shared" si="41"/>
        <v>9.0234650739217344</v>
      </c>
      <c r="BG49" s="15">
        <f t="shared" si="41"/>
        <v>9.0426924563996387</v>
      </c>
      <c r="BH49" s="15">
        <f t="shared" si="39"/>
        <v>9.0310518530478063</v>
      </c>
      <c r="BI49" s="15">
        <f t="shared" si="39"/>
        <v>8.9910505945338279</v>
      </c>
      <c r="BJ49" s="15">
        <f t="shared" si="39"/>
        <v>9.1247765553938311</v>
      </c>
      <c r="BK49" s="15">
        <f t="shared" si="39"/>
        <v>9.0345009779364371</v>
      </c>
      <c r="BL49" s="15">
        <f t="shared" si="39"/>
        <v>8.924164618236917</v>
      </c>
      <c r="BM49" s="15">
        <f t="shared" si="39"/>
        <v>8.7969829389032199</v>
      </c>
      <c r="BN49" s="15">
        <f t="shared" si="28"/>
        <v>8.6562018861071799</v>
      </c>
      <c r="BO49" s="15">
        <f t="shared" si="28"/>
        <v>8.5150923386528472</v>
      </c>
      <c r="BP49" s="15">
        <f t="shared" si="28"/>
        <v>8.3565201036904551</v>
      </c>
      <c r="BQ49" s="15">
        <f t="shared" si="28"/>
        <v>8.1937340648276429</v>
      </c>
      <c r="BR49" s="15">
        <f t="shared" si="28"/>
        <v>8.029575256583275</v>
      </c>
      <c r="BS49" s="15">
        <f t="shared" ref="BS49:CI56" si="56">BR48</f>
        <v>7.8666498207674511</v>
      </c>
      <c r="BT49" s="15">
        <f t="shared" si="56"/>
        <v>7.6054109255385685</v>
      </c>
      <c r="BU49" s="15">
        <f t="shared" si="56"/>
        <v>7.4535990082770436</v>
      </c>
      <c r="BV49" s="15">
        <f t="shared" si="56"/>
        <v>7.3088047157221512</v>
      </c>
      <c r="BW49" s="15">
        <f t="shared" si="56"/>
        <v>7.1721487834273008</v>
      </c>
      <c r="BX49" s="15">
        <f t="shared" si="56"/>
        <v>7.0442582543504537</v>
      </c>
      <c r="BY49" s="15">
        <f t="shared" si="56"/>
        <v>7.077980780270809</v>
      </c>
      <c r="BZ49" s="15">
        <f t="shared" si="56"/>
        <v>6.9648231895032007</v>
      </c>
      <c r="CA49" s="15">
        <f t="shared" si="56"/>
        <v>6.8589841249157653</v>
      </c>
      <c r="CB49" s="15">
        <f t="shared" si="56"/>
        <v>6.7585507651501562</v>
      </c>
      <c r="CC49" s="15">
        <f t="shared" si="56"/>
        <v>6.6608380237682709</v>
      </c>
      <c r="CD49" s="15">
        <f t="shared" si="56"/>
        <v>6.967391738831866</v>
      </c>
      <c r="CE49" s="15">
        <f t="shared" si="56"/>
        <v>6.8573084220511715</v>
      </c>
      <c r="CF49" s="15">
        <f t="shared" si="56"/>
        <v>6.7360731811381029</v>
      </c>
      <c r="CG49" s="15">
        <f t="shared" si="56"/>
        <v>6.5969870543131579</v>
      </c>
      <c r="CH49" s="15">
        <f t="shared" si="56"/>
        <v>6.4322469426518873</v>
      </c>
      <c r="CI49" s="15">
        <f t="shared" si="56"/>
        <v>6.5483819357375284</v>
      </c>
      <c r="CJ49" s="15">
        <f t="shared" si="45"/>
        <v>6.2918651336092113</v>
      </c>
      <c r="CK49" s="15">
        <f t="shared" si="45"/>
        <v>5.9762442548618768</v>
      </c>
      <c r="CL49" s="15">
        <f t="shared" si="45"/>
        <v>5.5880839439095329</v>
      </c>
      <c r="CM49" s="15"/>
      <c r="CN49" s="15"/>
      <c r="CO49" s="15"/>
      <c r="CP49" s="15"/>
      <c r="CQ49" s="15"/>
      <c r="CR49" s="15"/>
      <c r="CS49" s="15"/>
      <c r="CT49" s="20">
        <f t="shared" si="8"/>
        <v>283.60484085922826</v>
      </c>
      <c r="CU49" s="15"/>
      <c r="CV49" s="49">
        <f>賃金!R70*$B$3/100</f>
        <v>14.319320128987377</v>
      </c>
      <c r="CW49" s="15">
        <f t="shared" si="46"/>
        <v>14.747234068693512</v>
      </c>
      <c r="CX49" s="15">
        <f t="shared" si="46"/>
        <v>15.08331390537332</v>
      </c>
      <c r="CY49" s="15">
        <f t="shared" si="46"/>
        <v>15.326832808722967</v>
      </c>
      <c r="CZ49" s="15">
        <f t="shared" si="46"/>
        <v>16.066838034158067</v>
      </c>
      <c r="DA49" s="15">
        <f t="shared" si="46"/>
        <v>16.132799261960905</v>
      </c>
      <c r="DB49" s="15">
        <f t="shared" si="46"/>
        <v>16.111332085457594</v>
      </c>
      <c r="DC49" s="15">
        <f t="shared" si="43"/>
        <v>16.008285561213508</v>
      </c>
      <c r="DD49" s="15">
        <f t="shared" si="43"/>
        <v>15.830656580533338</v>
      </c>
      <c r="DE49" s="15">
        <f t="shared" si="43"/>
        <v>15.934499691897559</v>
      </c>
      <c r="DF49" s="15">
        <f t="shared" si="43"/>
        <v>15.625531908962914</v>
      </c>
      <c r="DG49" s="15">
        <f t="shared" si="43"/>
        <v>15.26675914051614</v>
      </c>
      <c r="DH49" s="15">
        <f t="shared" si="43"/>
        <v>14.86797133869017</v>
      </c>
      <c r="DI49" s="15">
        <f t="shared" si="31"/>
        <v>14.439103379894329</v>
      </c>
      <c r="DJ49" s="15">
        <f t="shared" si="31"/>
        <v>13.681730026542732</v>
      </c>
      <c r="DK49" s="15">
        <f t="shared" si="31"/>
        <v>13.232187370870513</v>
      </c>
      <c r="DL49" s="15">
        <f t="shared" si="31"/>
        <v>12.781213881895367</v>
      </c>
      <c r="DM49" s="15">
        <f t="shared" si="31"/>
        <v>12.337080661897291</v>
      </c>
      <c r="DN49" s="15">
        <f t="shared" si="31"/>
        <v>11.907194663330973</v>
      </c>
      <c r="DO49" s="15">
        <f t="shared" si="31"/>
        <v>11.345932885526729</v>
      </c>
      <c r="DP49" s="15">
        <f t="shared" si="31"/>
        <v>10.96737008432917</v>
      </c>
      <c r="DQ49" s="15">
        <f t="shared" si="31"/>
        <v>10.617691829735302</v>
      </c>
      <c r="DR49" s="15">
        <f t="shared" si="31"/>
        <v>10.298811092286055</v>
      </c>
      <c r="DS49" s="15">
        <f t="shared" si="31"/>
        <v>10.010795528001115</v>
      </c>
      <c r="DT49" s="15">
        <f t="shared" si="31"/>
        <v>10.0789709094561</v>
      </c>
      <c r="DU49" s="15">
        <f t="shared" si="31"/>
        <v>9.836645604983838</v>
      </c>
      <c r="DV49" s="15">
        <f t="shared" si="31"/>
        <v>9.6129359010327544</v>
      </c>
      <c r="DW49" s="15">
        <f t="shared" si="31"/>
        <v>9.3982309225450305</v>
      </c>
      <c r="DX49" s="15">
        <f t="shared" si="31"/>
        <v>9.1799866436082151</v>
      </c>
      <c r="DY49" s="15">
        <f t="shared" si="49"/>
        <v>9.494493161063712</v>
      </c>
      <c r="DZ49" s="15">
        <f t="shared" si="49"/>
        <v>9.2017614288281759</v>
      </c>
      <c r="EA49" s="15">
        <f t="shared" si="49"/>
        <v>8.8444534000686197</v>
      </c>
      <c r="EB49" s="15">
        <f t="shared" si="49"/>
        <v>8.3946155351528748</v>
      </c>
      <c r="EC49" s="15">
        <f t="shared" si="49"/>
        <v>7.8200908724070315</v>
      </c>
      <c r="ED49" s="15">
        <f t="shared" si="49"/>
        <v>6.7903834533808318</v>
      </c>
      <c r="EE49" s="15">
        <f t="shared" si="49"/>
        <v>5.891038990740082</v>
      </c>
      <c r="EF49" s="15"/>
      <c r="EG49" s="15"/>
      <c r="EH49" s="15"/>
      <c r="EI49" s="15"/>
      <c r="EJ49" s="15"/>
      <c r="EK49" s="15"/>
      <c r="EL49" s="15"/>
      <c r="EN49" s="20">
        <f t="shared" si="12"/>
        <v>423.16477261375684</v>
      </c>
      <c r="EO49" s="29">
        <f t="shared" si="3"/>
        <v>38061.186487743777</v>
      </c>
      <c r="EQ49" s="13">
        <f t="shared" si="14"/>
        <v>-5616.3702649999996</v>
      </c>
      <c r="ER49" s="20">
        <f t="shared" si="4"/>
        <v>32444.816222743779</v>
      </c>
      <c r="ES49" s="13">
        <f t="shared" si="0"/>
        <v>105.8503336501428</v>
      </c>
    </row>
    <row r="50" spans="1:149" ht="15.75">
      <c r="A50" s="18">
        <v>2062</v>
      </c>
      <c r="C50" s="13">
        <v>59</v>
      </c>
      <c r="D50" s="49">
        <f>賃金!P71*$B$3/100</f>
        <v>6.8572415606370267</v>
      </c>
      <c r="E50" s="15">
        <f t="shared" si="2"/>
        <v>7.0667588251587539</v>
      </c>
      <c r="F50" s="15">
        <f t="shared" si="5"/>
        <v>7.2388955326861666</v>
      </c>
      <c r="G50" s="15">
        <f t="shared" si="6"/>
        <v>7.3761605814913036</v>
      </c>
      <c r="H50" s="15">
        <f t="shared" si="9"/>
        <v>7.4810392427261085</v>
      </c>
      <c r="I50" s="15">
        <f t="shared" si="10"/>
        <v>8.0391989811623201</v>
      </c>
      <c r="J50" s="15">
        <f t="shared" si="13"/>
        <v>8.0896662180472863</v>
      </c>
      <c r="K50" s="15">
        <f t="shared" si="15"/>
        <v>8.113386666278787</v>
      </c>
      <c r="L50" s="15">
        <f t="shared" si="16"/>
        <v>8.1128329279594293</v>
      </c>
      <c r="M50" s="15">
        <f t="shared" si="17"/>
        <v>8.0904169410406652</v>
      </c>
      <c r="N50" s="15">
        <f t="shared" si="18"/>
        <v>8.2282400832887408</v>
      </c>
      <c r="O50" s="15">
        <f t="shared" si="19"/>
        <v>8.1677354229355519</v>
      </c>
      <c r="P50" s="15">
        <f t="shared" si="20"/>
        <v>8.0918329034342431</v>
      </c>
      <c r="Q50" s="15">
        <f t="shared" si="21"/>
        <v>8.0026776164986604</v>
      </c>
      <c r="R50" s="15">
        <f t="shared" si="22"/>
        <v>7.902316315296761</v>
      </c>
      <c r="S50" s="15">
        <f t="shared" si="23"/>
        <v>7.7426534848312114</v>
      </c>
      <c r="T50" s="15">
        <f t="shared" si="24"/>
        <v>7.6263423978204594</v>
      </c>
      <c r="U50" s="15">
        <f t="shared" si="25"/>
        <v>7.5043396678348326</v>
      </c>
      <c r="V50" s="15">
        <f t="shared" si="26"/>
        <v>7.3782159048306548</v>
      </c>
      <c r="W50" s="15">
        <f t="shared" si="27"/>
        <v>7.2494079253503196</v>
      </c>
      <c r="X50" s="15">
        <f t="shared" si="29"/>
        <v>7.0251188260600985</v>
      </c>
      <c r="Y50" s="15">
        <f t="shared" si="30"/>
        <v>6.8964055570862106</v>
      </c>
      <c r="Z50" s="15">
        <f t="shared" si="32"/>
        <v>6.7684336584536968</v>
      </c>
      <c r="AA50" s="15">
        <f t="shared" si="33"/>
        <v>6.6420216375684058</v>
      </c>
      <c r="AB50" s="15">
        <f t="shared" si="34"/>
        <v>6.5178203673796409</v>
      </c>
      <c r="AC50" s="15">
        <f t="shared" si="35"/>
        <v>6.3936083578356362</v>
      </c>
      <c r="AD50" s="15">
        <f t="shared" si="36"/>
        <v>6.2751250514701518</v>
      </c>
      <c r="AE50" s="15">
        <f t="shared" si="37"/>
        <v>6.1597267875527999</v>
      </c>
      <c r="AF50" s="15">
        <f t="shared" si="38"/>
        <v>6.0473227208277844</v>
      </c>
      <c r="AG50" s="15">
        <f t="shared" si="40"/>
        <v>5.9376188479454877</v>
      </c>
      <c r="AH50" s="15">
        <f t="shared" si="42"/>
        <v>6.1899714601536946</v>
      </c>
      <c r="AI50" s="15">
        <f t="shared" si="44"/>
        <v>6.0773928616892192</v>
      </c>
      <c r="AJ50" s="15">
        <f t="shared" si="47"/>
        <v>5.9653749031829086</v>
      </c>
      <c r="AK50" s="15">
        <f t="shared" si="48"/>
        <v>5.8526670596370316</v>
      </c>
      <c r="AL50" s="15">
        <f t="shared" si="50"/>
        <v>5.7377653167537561</v>
      </c>
      <c r="AM50" s="15">
        <f t="shared" si="51"/>
        <v>6.1788346961267928</v>
      </c>
      <c r="AN50" s="15">
        <f t="shared" si="52"/>
        <v>6.0415395898327766</v>
      </c>
      <c r="AO50" s="15">
        <f t="shared" si="53"/>
        <v>5.895114673315538</v>
      </c>
      <c r="AP50" s="15">
        <f t="shared" si="54"/>
        <v>5.7367079417596996</v>
      </c>
      <c r="AQ50" s="15">
        <f t="shared" si="55"/>
        <v>5.5631470832286372</v>
      </c>
      <c r="AR50" s="15">
        <f t="shared" ref="AR50:AR56" si="57">AQ49</f>
        <v>4.7091527504911594</v>
      </c>
      <c r="AS50" s="15"/>
      <c r="AT50" s="15"/>
      <c r="AU50" s="15"/>
      <c r="AV50" s="15"/>
      <c r="AW50" s="15"/>
      <c r="AX50" s="15"/>
      <c r="AY50" s="20">
        <f t="shared" si="1"/>
        <v>276.11298778702337</v>
      </c>
      <c r="AZ50" s="15"/>
      <c r="BA50" s="49">
        <f>賃金!Q71*$B$3/100</f>
        <v>7.5105912696902246</v>
      </c>
      <c r="BB50" s="15">
        <f t="shared" si="41"/>
        <v>7.7289114321230166</v>
      </c>
      <c r="BC50" s="15">
        <f t="shared" si="41"/>
        <v>7.9122430266047035</v>
      </c>
      <c r="BD50" s="15">
        <f t="shared" si="41"/>
        <v>8.0605811360172552</v>
      </c>
      <c r="BE50" s="15">
        <f t="shared" si="41"/>
        <v>8.1744254793662865</v>
      </c>
      <c r="BF50" s="15">
        <f t="shared" si="41"/>
        <v>8.9711515002096398</v>
      </c>
      <c r="BG50" s="15">
        <f t="shared" si="41"/>
        <v>9.0234650739217344</v>
      </c>
      <c r="BH50" s="15">
        <f t="shared" si="39"/>
        <v>9.0426924563996387</v>
      </c>
      <c r="BI50" s="15">
        <f t="shared" si="39"/>
        <v>9.0310518530478063</v>
      </c>
      <c r="BJ50" s="15">
        <f t="shared" si="39"/>
        <v>8.9910505945338279</v>
      </c>
      <c r="BK50" s="15">
        <f t="shared" si="39"/>
        <v>9.1247765553938311</v>
      </c>
      <c r="BL50" s="15">
        <f t="shared" si="39"/>
        <v>9.0345009779364371</v>
      </c>
      <c r="BM50" s="15">
        <f t="shared" si="39"/>
        <v>8.924164618236917</v>
      </c>
      <c r="BN50" s="15">
        <f t="shared" si="39"/>
        <v>8.7969829389032199</v>
      </c>
      <c r="BO50" s="15">
        <f t="shared" si="39"/>
        <v>8.6562018861071799</v>
      </c>
      <c r="BP50" s="15">
        <f t="shared" si="39"/>
        <v>8.5150923386528472</v>
      </c>
      <c r="BQ50" s="15">
        <f t="shared" si="39"/>
        <v>8.3565201036904551</v>
      </c>
      <c r="BR50" s="15">
        <f t="shared" si="39"/>
        <v>8.1937340648276429</v>
      </c>
      <c r="BS50" s="15">
        <f t="shared" si="56"/>
        <v>8.029575256583275</v>
      </c>
      <c r="BT50" s="15">
        <f t="shared" si="56"/>
        <v>7.8666498207674511</v>
      </c>
      <c r="BU50" s="15">
        <f t="shared" si="56"/>
        <v>7.6054109255385685</v>
      </c>
      <c r="BV50" s="15">
        <f t="shared" si="56"/>
        <v>7.4535990082770436</v>
      </c>
      <c r="BW50" s="15">
        <f t="shared" si="56"/>
        <v>7.3088047157221512</v>
      </c>
      <c r="BX50" s="15">
        <f t="shared" si="56"/>
        <v>7.1721487834273008</v>
      </c>
      <c r="BY50" s="15">
        <f t="shared" si="56"/>
        <v>7.0442582543504537</v>
      </c>
      <c r="BZ50" s="15">
        <f t="shared" si="56"/>
        <v>7.077980780270809</v>
      </c>
      <c r="CA50" s="15">
        <f t="shared" si="56"/>
        <v>6.9648231895032007</v>
      </c>
      <c r="CB50" s="15">
        <f t="shared" si="56"/>
        <v>6.8589841249157653</v>
      </c>
      <c r="CC50" s="15">
        <f t="shared" si="56"/>
        <v>6.7585507651501562</v>
      </c>
      <c r="CD50" s="15">
        <f t="shared" si="56"/>
        <v>6.6608380237682709</v>
      </c>
      <c r="CE50" s="15">
        <f t="shared" si="56"/>
        <v>6.967391738831866</v>
      </c>
      <c r="CF50" s="15">
        <f t="shared" si="56"/>
        <v>6.8573084220511715</v>
      </c>
      <c r="CG50" s="15">
        <f t="shared" si="56"/>
        <v>6.7360731811381029</v>
      </c>
      <c r="CH50" s="15">
        <f t="shared" si="56"/>
        <v>6.5969870543131579</v>
      </c>
      <c r="CI50" s="15">
        <f t="shared" si="56"/>
        <v>6.4322469426518873</v>
      </c>
      <c r="CJ50" s="15">
        <f t="shared" si="45"/>
        <v>6.5483819357375284</v>
      </c>
      <c r="CK50" s="15">
        <f t="shared" si="45"/>
        <v>6.2918651336092113</v>
      </c>
      <c r="CL50" s="15">
        <f t="shared" si="45"/>
        <v>5.9762442548618768</v>
      </c>
      <c r="CM50" s="15">
        <f t="shared" si="45"/>
        <v>5.5880839439095329</v>
      </c>
      <c r="CN50" s="15"/>
      <c r="CO50" s="15"/>
      <c r="CP50" s="15"/>
      <c r="CQ50" s="15"/>
      <c r="CR50" s="15"/>
      <c r="CS50" s="15"/>
      <c r="CT50" s="20">
        <f t="shared" si="8"/>
        <v>291.33375229135129</v>
      </c>
      <c r="CU50" s="15"/>
      <c r="CV50" s="49">
        <f>賃金!R71*$B$3/100</f>
        <v>13.8023740152495</v>
      </c>
      <c r="CW50" s="15">
        <f t="shared" si="46"/>
        <v>14.319320128987377</v>
      </c>
      <c r="CX50" s="15">
        <f t="shared" si="46"/>
        <v>14.747234068693512</v>
      </c>
      <c r="CY50" s="15">
        <f t="shared" si="46"/>
        <v>15.08331390537332</v>
      </c>
      <c r="CZ50" s="15">
        <f t="shared" si="46"/>
        <v>15.326832808722967</v>
      </c>
      <c r="DA50" s="15">
        <f t="shared" si="46"/>
        <v>16.066838034158067</v>
      </c>
      <c r="DB50" s="15">
        <f t="shared" si="46"/>
        <v>16.132799261960905</v>
      </c>
      <c r="DC50" s="15">
        <f t="shared" si="43"/>
        <v>16.111332085457594</v>
      </c>
      <c r="DD50" s="15">
        <f t="shared" si="43"/>
        <v>16.008285561213508</v>
      </c>
      <c r="DE50" s="15">
        <f t="shared" si="43"/>
        <v>15.830656580533338</v>
      </c>
      <c r="DF50" s="15">
        <f t="shared" si="43"/>
        <v>15.934499691897559</v>
      </c>
      <c r="DG50" s="15">
        <f t="shared" si="43"/>
        <v>15.625531908962914</v>
      </c>
      <c r="DH50" s="15">
        <f t="shared" si="43"/>
        <v>15.26675914051614</v>
      </c>
      <c r="DI50" s="15">
        <f t="shared" si="31"/>
        <v>14.86797133869017</v>
      </c>
      <c r="DJ50" s="15">
        <f t="shared" si="31"/>
        <v>14.439103379894329</v>
      </c>
      <c r="DK50" s="15">
        <f t="shared" si="31"/>
        <v>13.681730026542732</v>
      </c>
      <c r="DL50" s="15">
        <f t="shared" si="31"/>
        <v>13.232187370870513</v>
      </c>
      <c r="DM50" s="15">
        <f t="shared" si="31"/>
        <v>12.781213881895367</v>
      </c>
      <c r="DN50" s="15">
        <f t="shared" si="31"/>
        <v>12.337080661897291</v>
      </c>
      <c r="DO50" s="15">
        <f t="shared" si="31"/>
        <v>11.907194663330973</v>
      </c>
      <c r="DP50" s="15">
        <f t="shared" si="31"/>
        <v>11.345932885526729</v>
      </c>
      <c r="DQ50" s="15">
        <f t="shared" si="31"/>
        <v>10.96737008432917</v>
      </c>
      <c r="DR50" s="15">
        <f t="shared" si="31"/>
        <v>10.617691829735302</v>
      </c>
      <c r="DS50" s="15">
        <f t="shared" si="31"/>
        <v>10.298811092286055</v>
      </c>
      <c r="DT50" s="15">
        <f t="shared" si="31"/>
        <v>10.010795528001115</v>
      </c>
      <c r="DU50" s="15">
        <f t="shared" si="31"/>
        <v>10.0789709094561</v>
      </c>
      <c r="DV50" s="15">
        <f t="shared" si="31"/>
        <v>9.836645604983838</v>
      </c>
      <c r="DW50" s="15">
        <f t="shared" si="31"/>
        <v>9.6129359010327544</v>
      </c>
      <c r="DX50" s="15">
        <f t="shared" si="31"/>
        <v>9.3982309225450305</v>
      </c>
      <c r="DY50" s="15">
        <f t="shared" si="49"/>
        <v>9.1799866436082151</v>
      </c>
      <c r="DZ50" s="15">
        <f t="shared" si="49"/>
        <v>9.494493161063712</v>
      </c>
      <c r="EA50" s="15">
        <f t="shared" si="49"/>
        <v>9.2017614288281759</v>
      </c>
      <c r="EB50" s="15">
        <f t="shared" si="49"/>
        <v>8.8444534000686197</v>
      </c>
      <c r="EC50" s="15">
        <f t="shared" si="49"/>
        <v>8.3946155351528748</v>
      </c>
      <c r="ED50" s="15">
        <f t="shared" si="49"/>
        <v>7.8200908724070315</v>
      </c>
      <c r="EE50" s="15">
        <f t="shared" si="49"/>
        <v>6.7903834533808318</v>
      </c>
      <c r="EF50" s="15">
        <f t="shared" si="49"/>
        <v>5.891038990740082</v>
      </c>
      <c r="EG50" s="15"/>
      <c r="EH50" s="15"/>
      <c r="EI50" s="15"/>
      <c r="EJ50" s="15"/>
      <c r="EK50" s="15"/>
      <c r="EL50" s="15"/>
      <c r="EN50" s="20">
        <f t="shared" si="12"/>
        <v>437.48409274274422</v>
      </c>
      <c r="EO50" s="29">
        <f t="shared" si="3"/>
        <v>39255.029608581848</v>
      </c>
      <c r="EQ50" s="13">
        <f t="shared" si="14"/>
        <v>-5616.3702649999996</v>
      </c>
      <c r="ER50" s="20">
        <f t="shared" si="4"/>
        <v>33638.65934358185</v>
      </c>
      <c r="ES50" s="13">
        <f t="shared" si="0"/>
        <v>95.109580122349882</v>
      </c>
    </row>
    <row r="51" spans="1:149" ht="15.75">
      <c r="A51" s="18">
        <v>2063</v>
      </c>
      <c r="C51" s="13">
        <v>60</v>
      </c>
      <c r="D51" s="49">
        <f>賃金!P72*$B$3/100</f>
        <v>5.4128965055852607</v>
      </c>
      <c r="E51" s="15">
        <f t="shared" si="2"/>
        <v>6.8572415606370267</v>
      </c>
      <c r="F51" s="15">
        <f t="shared" si="5"/>
        <v>7.0667588251587539</v>
      </c>
      <c r="G51" s="15">
        <f t="shared" si="6"/>
        <v>7.2388955326861666</v>
      </c>
      <c r="H51" s="15">
        <f t="shared" si="9"/>
        <v>7.3761605814913036</v>
      </c>
      <c r="I51" s="15">
        <f t="shared" si="10"/>
        <v>7.4810392427261085</v>
      </c>
      <c r="J51" s="15">
        <f t="shared" si="13"/>
        <v>8.0391989811623201</v>
      </c>
      <c r="K51" s="15">
        <f t="shared" si="15"/>
        <v>8.0896662180472863</v>
      </c>
      <c r="L51" s="15">
        <f t="shared" si="16"/>
        <v>8.113386666278787</v>
      </c>
      <c r="M51" s="15">
        <f t="shared" si="17"/>
        <v>8.1128329279594293</v>
      </c>
      <c r="N51" s="15">
        <f t="shared" si="18"/>
        <v>8.0904169410406652</v>
      </c>
      <c r="O51" s="15">
        <f t="shared" si="19"/>
        <v>8.2282400832887408</v>
      </c>
      <c r="P51" s="15">
        <f t="shared" si="20"/>
        <v>8.1677354229355519</v>
      </c>
      <c r="Q51" s="15">
        <f t="shared" si="21"/>
        <v>8.0918329034342431</v>
      </c>
      <c r="R51" s="15">
        <f t="shared" si="22"/>
        <v>8.0026776164986604</v>
      </c>
      <c r="S51" s="15">
        <f t="shared" si="23"/>
        <v>7.902316315296761</v>
      </c>
      <c r="T51" s="15">
        <f t="shared" si="24"/>
        <v>7.7426534848312114</v>
      </c>
      <c r="U51" s="15">
        <f t="shared" si="25"/>
        <v>7.6263423978204594</v>
      </c>
      <c r="V51" s="15">
        <f t="shared" si="26"/>
        <v>7.5043396678348326</v>
      </c>
      <c r="W51" s="15">
        <f t="shared" si="27"/>
        <v>7.3782159048306548</v>
      </c>
      <c r="X51" s="15">
        <f t="shared" si="29"/>
        <v>7.2494079253503196</v>
      </c>
      <c r="Y51" s="15">
        <f t="shared" si="30"/>
        <v>7.0251188260600985</v>
      </c>
      <c r="Z51" s="15">
        <f t="shared" si="32"/>
        <v>6.8964055570862106</v>
      </c>
      <c r="AA51" s="15">
        <f t="shared" si="33"/>
        <v>6.7684336584536968</v>
      </c>
      <c r="AB51" s="15">
        <f t="shared" si="34"/>
        <v>6.6420216375684058</v>
      </c>
      <c r="AC51" s="15">
        <f t="shared" si="35"/>
        <v>6.5178203673796409</v>
      </c>
      <c r="AD51" s="15">
        <f t="shared" si="36"/>
        <v>6.3936083578356362</v>
      </c>
      <c r="AE51" s="15">
        <f t="shared" si="37"/>
        <v>6.2751250514701518</v>
      </c>
      <c r="AF51" s="15">
        <f t="shared" si="38"/>
        <v>6.1597267875527999</v>
      </c>
      <c r="AG51" s="15">
        <f t="shared" si="40"/>
        <v>6.0473227208277844</v>
      </c>
      <c r="AH51" s="15">
        <f t="shared" si="42"/>
        <v>5.9376188479454877</v>
      </c>
      <c r="AI51" s="15">
        <f t="shared" si="44"/>
        <v>6.1899714601536946</v>
      </c>
      <c r="AJ51" s="15">
        <f t="shared" si="47"/>
        <v>6.0773928616892192</v>
      </c>
      <c r="AK51" s="15">
        <f t="shared" si="48"/>
        <v>5.9653749031829086</v>
      </c>
      <c r="AL51" s="15">
        <f t="shared" si="50"/>
        <v>5.8526670596370316</v>
      </c>
      <c r="AM51" s="15">
        <f t="shared" si="51"/>
        <v>5.7377653167537561</v>
      </c>
      <c r="AN51" s="15">
        <f t="shared" si="52"/>
        <v>6.1788346961267928</v>
      </c>
      <c r="AO51" s="15">
        <f t="shared" si="53"/>
        <v>6.0415395898327766</v>
      </c>
      <c r="AP51" s="15">
        <f t="shared" si="54"/>
        <v>5.895114673315538</v>
      </c>
      <c r="AQ51" s="15">
        <f t="shared" si="55"/>
        <v>5.7367079417596996</v>
      </c>
      <c r="AR51" s="15">
        <f t="shared" si="57"/>
        <v>5.5631470832286372</v>
      </c>
      <c r="AS51" s="15">
        <f t="shared" ref="AS51:AS56" si="58">AR50</f>
        <v>4.7091527504911594</v>
      </c>
      <c r="AT51" s="15"/>
      <c r="AU51" s="15"/>
      <c r="AV51" s="15"/>
      <c r="AW51" s="15"/>
      <c r="AX51" s="15"/>
      <c r="AY51" s="20">
        <f t="shared" si="1"/>
        <v>282.97022934766034</v>
      </c>
      <c r="AZ51" s="15"/>
      <c r="BA51" s="49">
        <f>賃金!Q72*$B$3/100</f>
        <v>5.9453720429615293</v>
      </c>
      <c r="BB51" s="15">
        <f t="shared" si="41"/>
        <v>7.5105912696902246</v>
      </c>
      <c r="BC51" s="15">
        <f t="shared" si="41"/>
        <v>7.7289114321230166</v>
      </c>
      <c r="BD51" s="15">
        <f t="shared" si="41"/>
        <v>7.9122430266047035</v>
      </c>
      <c r="BE51" s="15">
        <f t="shared" si="41"/>
        <v>8.0605811360172552</v>
      </c>
      <c r="BF51" s="15">
        <f t="shared" si="41"/>
        <v>8.1744254793662865</v>
      </c>
      <c r="BG51" s="15">
        <f t="shared" si="41"/>
        <v>8.9711515002096398</v>
      </c>
      <c r="BH51" s="15">
        <f t="shared" si="39"/>
        <v>9.0234650739217344</v>
      </c>
      <c r="BI51" s="15">
        <f t="shared" si="39"/>
        <v>9.0426924563996387</v>
      </c>
      <c r="BJ51" s="15">
        <f t="shared" si="39"/>
        <v>9.0310518530478063</v>
      </c>
      <c r="BK51" s="15">
        <f t="shared" si="39"/>
        <v>8.9910505945338279</v>
      </c>
      <c r="BL51" s="15">
        <f t="shared" si="39"/>
        <v>9.1247765553938311</v>
      </c>
      <c r="BM51" s="15">
        <f t="shared" si="39"/>
        <v>9.0345009779364371</v>
      </c>
      <c r="BN51" s="15">
        <f t="shared" si="39"/>
        <v>8.924164618236917</v>
      </c>
      <c r="BO51" s="15">
        <f t="shared" si="39"/>
        <v>8.7969829389032199</v>
      </c>
      <c r="BP51" s="15">
        <f t="shared" si="39"/>
        <v>8.6562018861071799</v>
      </c>
      <c r="BQ51" s="15">
        <f t="shared" si="39"/>
        <v>8.5150923386528472</v>
      </c>
      <c r="BR51" s="15">
        <f t="shared" si="39"/>
        <v>8.3565201036904551</v>
      </c>
      <c r="BS51" s="15">
        <f t="shared" si="56"/>
        <v>8.1937340648276429</v>
      </c>
      <c r="BT51" s="15">
        <f t="shared" si="56"/>
        <v>8.029575256583275</v>
      </c>
      <c r="BU51" s="15">
        <f t="shared" si="56"/>
        <v>7.8666498207674511</v>
      </c>
      <c r="BV51" s="15">
        <f t="shared" si="56"/>
        <v>7.6054109255385685</v>
      </c>
      <c r="BW51" s="15">
        <f t="shared" si="56"/>
        <v>7.4535990082770436</v>
      </c>
      <c r="BX51" s="15">
        <f t="shared" si="56"/>
        <v>7.3088047157221512</v>
      </c>
      <c r="BY51" s="15">
        <f t="shared" si="56"/>
        <v>7.1721487834273008</v>
      </c>
      <c r="BZ51" s="15">
        <f t="shared" si="56"/>
        <v>7.0442582543504537</v>
      </c>
      <c r="CA51" s="15">
        <f t="shared" si="56"/>
        <v>7.077980780270809</v>
      </c>
      <c r="CB51" s="15">
        <f t="shared" si="56"/>
        <v>6.9648231895032007</v>
      </c>
      <c r="CC51" s="15">
        <f t="shared" si="56"/>
        <v>6.8589841249157653</v>
      </c>
      <c r="CD51" s="15">
        <f t="shared" si="56"/>
        <v>6.7585507651501562</v>
      </c>
      <c r="CE51" s="15">
        <f t="shared" si="56"/>
        <v>6.6608380237682709</v>
      </c>
      <c r="CF51" s="15">
        <f t="shared" si="56"/>
        <v>6.967391738831866</v>
      </c>
      <c r="CG51" s="15">
        <f t="shared" si="56"/>
        <v>6.8573084220511715</v>
      </c>
      <c r="CH51" s="15">
        <f t="shared" si="56"/>
        <v>6.7360731811381029</v>
      </c>
      <c r="CI51" s="15">
        <f t="shared" si="56"/>
        <v>6.5969870543131579</v>
      </c>
      <c r="CJ51" s="15">
        <f t="shared" si="45"/>
        <v>6.4322469426518873</v>
      </c>
      <c r="CK51" s="15">
        <f t="shared" si="45"/>
        <v>6.5483819357375284</v>
      </c>
      <c r="CL51" s="15">
        <f t="shared" si="45"/>
        <v>6.2918651336092113</v>
      </c>
      <c r="CM51" s="15">
        <f t="shared" si="45"/>
        <v>5.9762442548618768</v>
      </c>
      <c r="CN51" s="15">
        <f t="shared" si="45"/>
        <v>5.5880839439095329</v>
      </c>
      <c r="CO51" s="15"/>
      <c r="CP51" s="15"/>
      <c r="CQ51" s="15"/>
      <c r="CR51" s="15"/>
      <c r="CS51" s="15"/>
      <c r="CT51" s="20">
        <f t="shared" si="8"/>
        <v>298.84434356104151</v>
      </c>
      <c r="CU51" s="15"/>
      <c r="CV51" s="49">
        <f>賃金!R72*$B$3/100</f>
        <v>10.814186111039076</v>
      </c>
      <c r="CW51" s="15">
        <f t="shared" si="46"/>
        <v>13.8023740152495</v>
      </c>
      <c r="CX51" s="15">
        <f t="shared" si="46"/>
        <v>14.319320128987377</v>
      </c>
      <c r="CY51" s="15">
        <f t="shared" si="46"/>
        <v>14.747234068693512</v>
      </c>
      <c r="CZ51" s="15">
        <f t="shared" si="46"/>
        <v>15.08331390537332</v>
      </c>
      <c r="DA51" s="15">
        <f t="shared" si="46"/>
        <v>15.326832808722967</v>
      </c>
      <c r="DB51" s="15">
        <f t="shared" si="46"/>
        <v>16.066838034158067</v>
      </c>
      <c r="DC51" s="15">
        <f t="shared" si="43"/>
        <v>16.132799261960905</v>
      </c>
      <c r="DD51" s="15">
        <f t="shared" si="43"/>
        <v>16.111332085457594</v>
      </c>
      <c r="DE51" s="15">
        <f t="shared" si="43"/>
        <v>16.008285561213508</v>
      </c>
      <c r="DF51" s="15">
        <f t="shared" si="43"/>
        <v>15.830656580533338</v>
      </c>
      <c r="DG51" s="15">
        <f t="shared" si="43"/>
        <v>15.934499691897559</v>
      </c>
      <c r="DH51" s="15">
        <f t="shared" si="43"/>
        <v>15.625531908962914</v>
      </c>
      <c r="DI51" s="15">
        <f t="shared" si="31"/>
        <v>15.26675914051614</v>
      </c>
      <c r="DJ51" s="15">
        <f t="shared" si="31"/>
        <v>14.86797133869017</v>
      </c>
      <c r="DK51" s="15">
        <f t="shared" si="31"/>
        <v>14.439103379894329</v>
      </c>
      <c r="DL51" s="15">
        <f t="shared" si="31"/>
        <v>13.681730026542732</v>
      </c>
      <c r="DM51" s="15">
        <f t="shared" si="31"/>
        <v>13.232187370870513</v>
      </c>
      <c r="DN51" s="15">
        <f t="shared" ref="DN51:DY56" si="59">DM50</f>
        <v>12.781213881895367</v>
      </c>
      <c r="DO51" s="15">
        <f t="shared" si="59"/>
        <v>12.337080661897291</v>
      </c>
      <c r="DP51" s="15">
        <f t="shared" si="59"/>
        <v>11.907194663330973</v>
      </c>
      <c r="DQ51" s="15">
        <f t="shared" si="59"/>
        <v>11.345932885526729</v>
      </c>
      <c r="DR51" s="15">
        <f t="shared" si="59"/>
        <v>10.96737008432917</v>
      </c>
      <c r="DS51" s="15">
        <f t="shared" si="59"/>
        <v>10.617691829735302</v>
      </c>
      <c r="DT51" s="15">
        <f t="shared" si="59"/>
        <v>10.298811092286055</v>
      </c>
      <c r="DU51" s="15">
        <f t="shared" si="59"/>
        <v>10.010795528001115</v>
      </c>
      <c r="DV51" s="15">
        <f t="shared" si="59"/>
        <v>10.0789709094561</v>
      </c>
      <c r="DW51" s="15">
        <f t="shared" si="59"/>
        <v>9.836645604983838</v>
      </c>
      <c r="DX51" s="15">
        <f t="shared" si="59"/>
        <v>9.6129359010327544</v>
      </c>
      <c r="DY51" s="15">
        <f t="shared" si="59"/>
        <v>9.3982309225450305</v>
      </c>
      <c r="DZ51" s="15">
        <f t="shared" si="49"/>
        <v>9.1799866436082151</v>
      </c>
      <c r="EA51" s="15">
        <f t="shared" si="49"/>
        <v>9.494493161063712</v>
      </c>
      <c r="EB51" s="15">
        <f t="shared" si="49"/>
        <v>9.2017614288281759</v>
      </c>
      <c r="EC51" s="15">
        <f t="shared" si="49"/>
        <v>8.8444534000686197</v>
      </c>
      <c r="ED51" s="15">
        <f t="shared" si="49"/>
        <v>8.3946155351528748</v>
      </c>
      <c r="EE51" s="15">
        <f t="shared" si="49"/>
        <v>7.8200908724070315</v>
      </c>
      <c r="EF51" s="15">
        <f t="shared" si="49"/>
        <v>6.7903834533808318</v>
      </c>
      <c r="EG51" s="15">
        <f t="shared" si="49"/>
        <v>5.891038990740082</v>
      </c>
      <c r="EH51" s="15"/>
      <c r="EI51" s="15"/>
      <c r="EJ51" s="15"/>
      <c r="EK51" s="15"/>
      <c r="EL51" s="15"/>
      <c r="EN51" s="20">
        <f t="shared" si="12"/>
        <v>451.28646675799371</v>
      </c>
      <c r="EO51" s="29">
        <f t="shared" si="3"/>
        <v>40407.982255932111</v>
      </c>
      <c r="EQ51" s="13">
        <f t="shared" si="14"/>
        <v>-5616.3702649999996</v>
      </c>
      <c r="ER51" s="20">
        <f t="shared" si="4"/>
        <v>34791.611990932113</v>
      </c>
      <c r="ES51" s="13">
        <f t="shared" si="0"/>
        <v>85.250868024876411</v>
      </c>
    </row>
    <row r="52" spans="1:149" ht="15.75">
      <c r="A52" s="18">
        <v>2064</v>
      </c>
      <c r="C52" s="13">
        <v>61</v>
      </c>
      <c r="D52" s="49">
        <f>賃金!P73*$B$3/100</f>
        <v>5.1738097886302823</v>
      </c>
      <c r="E52" s="15">
        <f t="shared" si="2"/>
        <v>5.4128965055852607</v>
      </c>
      <c r="F52" s="15">
        <f t="shared" si="5"/>
        <v>6.8572415606370267</v>
      </c>
      <c r="G52" s="15">
        <f t="shared" si="6"/>
        <v>7.0667588251587539</v>
      </c>
      <c r="H52" s="15">
        <f t="shared" si="9"/>
        <v>7.2388955326861666</v>
      </c>
      <c r="I52" s="15">
        <f t="shared" si="10"/>
        <v>7.3761605814913036</v>
      </c>
      <c r="J52" s="15">
        <f t="shared" si="13"/>
        <v>7.4810392427261085</v>
      </c>
      <c r="K52" s="15">
        <f t="shared" si="15"/>
        <v>8.0391989811623201</v>
      </c>
      <c r="L52" s="15">
        <f t="shared" si="16"/>
        <v>8.0896662180472863</v>
      </c>
      <c r="M52" s="15">
        <f t="shared" si="17"/>
        <v>8.113386666278787</v>
      </c>
      <c r="N52" s="15">
        <f t="shared" si="18"/>
        <v>8.1128329279594293</v>
      </c>
      <c r="O52" s="15">
        <f t="shared" si="19"/>
        <v>8.0904169410406652</v>
      </c>
      <c r="P52" s="15">
        <f t="shared" si="20"/>
        <v>8.2282400832887408</v>
      </c>
      <c r="Q52" s="15">
        <f t="shared" si="21"/>
        <v>8.1677354229355519</v>
      </c>
      <c r="R52" s="15">
        <f t="shared" si="22"/>
        <v>8.0918329034342431</v>
      </c>
      <c r="S52" s="15">
        <f t="shared" si="23"/>
        <v>8.0026776164986604</v>
      </c>
      <c r="T52" s="15">
        <f t="shared" si="24"/>
        <v>7.902316315296761</v>
      </c>
      <c r="U52" s="15">
        <f t="shared" si="25"/>
        <v>7.7426534848312114</v>
      </c>
      <c r="V52" s="15">
        <f t="shared" si="26"/>
        <v>7.6263423978204594</v>
      </c>
      <c r="W52" s="15">
        <f t="shared" si="27"/>
        <v>7.5043396678348326</v>
      </c>
      <c r="X52" s="15">
        <f t="shared" si="29"/>
        <v>7.3782159048306548</v>
      </c>
      <c r="Y52" s="15">
        <f t="shared" si="30"/>
        <v>7.2494079253503196</v>
      </c>
      <c r="Z52" s="15">
        <f t="shared" si="32"/>
        <v>7.0251188260600985</v>
      </c>
      <c r="AA52" s="15">
        <f t="shared" si="33"/>
        <v>6.8964055570862106</v>
      </c>
      <c r="AB52" s="15">
        <f t="shared" si="34"/>
        <v>6.7684336584536968</v>
      </c>
      <c r="AC52" s="15">
        <f t="shared" si="35"/>
        <v>6.6420216375684058</v>
      </c>
      <c r="AD52" s="15">
        <f t="shared" si="36"/>
        <v>6.5178203673796409</v>
      </c>
      <c r="AE52" s="15">
        <f t="shared" si="37"/>
        <v>6.3936083578356362</v>
      </c>
      <c r="AF52" s="15">
        <f t="shared" si="38"/>
        <v>6.2751250514701518</v>
      </c>
      <c r="AG52" s="15">
        <f t="shared" si="40"/>
        <v>6.1597267875527999</v>
      </c>
      <c r="AH52" s="15">
        <f t="shared" si="42"/>
        <v>6.0473227208277844</v>
      </c>
      <c r="AI52" s="15">
        <f t="shared" si="44"/>
        <v>5.9376188479454877</v>
      </c>
      <c r="AJ52" s="15">
        <f t="shared" si="47"/>
        <v>6.1899714601536946</v>
      </c>
      <c r="AK52" s="15">
        <f t="shared" si="48"/>
        <v>6.0773928616892192</v>
      </c>
      <c r="AL52" s="15">
        <f t="shared" si="50"/>
        <v>5.9653749031829086</v>
      </c>
      <c r="AM52" s="15">
        <f t="shared" si="51"/>
        <v>5.8526670596370316</v>
      </c>
      <c r="AN52" s="15">
        <f t="shared" si="52"/>
        <v>5.7377653167537561</v>
      </c>
      <c r="AO52" s="15">
        <f t="shared" si="53"/>
        <v>6.1788346961267928</v>
      </c>
      <c r="AP52" s="15">
        <f t="shared" si="54"/>
        <v>6.0415395898327766</v>
      </c>
      <c r="AQ52" s="15">
        <f t="shared" si="55"/>
        <v>5.895114673315538</v>
      </c>
      <c r="AR52" s="15">
        <f t="shared" si="57"/>
        <v>5.7367079417596996</v>
      </c>
      <c r="AS52" s="15">
        <f t="shared" si="58"/>
        <v>5.5631470832286372</v>
      </c>
      <c r="AT52" s="15">
        <f>AS51</f>
        <v>4.7091527504911594</v>
      </c>
      <c r="AU52" s="15"/>
      <c r="AV52" s="15"/>
      <c r="AW52" s="15"/>
      <c r="AX52" s="15"/>
      <c r="AY52" s="20">
        <f t="shared" si="1"/>
        <v>288.38312585324564</v>
      </c>
      <c r="AZ52" s="15"/>
      <c r="BA52" s="49">
        <f>賃金!Q73*$B$3/100</f>
        <v>5.7110698984768336</v>
      </c>
      <c r="BB52" s="15">
        <f t="shared" si="41"/>
        <v>5.9453720429615293</v>
      </c>
      <c r="BC52" s="15">
        <f t="shared" si="41"/>
        <v>7.5105912696902246</v>
      </c>
      <c r="BD52" s="15">
        <f t="shared" si="41"/>
        <v>7.7289114321230166</v>
      </c>
      <c r="BE52" s="15">
        <f t="shared" si="41"/>
        <v>7.9122430266047035</v>
      </c>
      <c r="BF52" s="15">
        <f t="shared" si="41"/>
        <v>8.0605811360172552</v>
      </c>
      <c r="BG52" s="15">
        <f t="shared" si="41"/>
        <v>8.1744254793662865</v>
      </c>
      <c r="BH52" s="15">
        <f t="shared" si="39"/>
        <v>8.9711515002096398</v>
      </c>
      <c r="BI52" s="15">
        <f t="shared" si="39"/>
        <v>9.0234650739217344</v>
      </c>
      <c r="BJ52" s="15">
        <f t="shared" si="39"/>
        <v>9.0426924563996387</v>
      </c>
      <c r="BK52" s="15">
        <f t="shared" si="39"/>
        <v>9.0310518530478063</v>
      </c>
      <c r="BL52" s="15">
        <f t="shared" si="39"/>
        <v>8.9910505945338279</v>
      </c>
      <c r="BM52" s="15">
        <f t="shared" si="39"/>
        <v>9.1247765553938311</v>
      </c>
      <c r="BN52" s="15">
        <f t="shared" si="39"/>
        <v>9.0345009779364371</v>
      </c>
      <c r="BO52" s="15">
        <f t="shared" si="39"/>
        <v>8.924164618236917</v>
      </c>
      <c r="BP52" s="15">
        <f t="shared" si="39"/>
        <v>8.7969829389032199</v>
      </c>
      <c r="BQ52" s="15">
        <f t="shared" si="39"/>
        <v>8.6562018861071799</v>
      </c>
      <c r="BR52" s="15">
        <f t="shared" si="39"/>
        <v>8.5150923386528472</v>
      </c>
      <c r="BS52" s="15">
        <f t="shared" si="56"/>
        <v>8.3565201036904551</v>
      </c>
      <c r="BT52" s="15">
        <f t="shared" si="56"/>
        <v>8.1937340648276429</v>
      </c>
      <c r="BU52" s="15">
        <f t="shared" si="56"/>
        <v>8.029575256583275</v>
      </c>
      <c r="BV52" s="15">
        <f t="shared" si="56"/>
        <v>7.8666498207674511</v>
      </c>
      <c r="BW52" s="15">
        <f t="shared" si="56"/>
        <v>7.6054109255385685</v>
      </c>
      <c r="BX52" s="15">
        <f t="shared" si="56"/>
        <v>7.4535990082770436</v>
      </c>
      <c r="BY52" s="15">
        <f t="shared" si="56"/>
        <v>7.3088047157221512</v>
      </c>
      <c r="BZ52" s="15">
        <f t="shared" si="56"/>
        <v>7.1721487834273008</v>
      </c>
      <c r="CA52" s="15">
        <f t="shared" si="56"/>
        <v>7.0442582543504537</v>
      </c>
      <c r="CB52" s="15">
        <f t="shared" si="56"/>
        <v>7.077980780270809</v>
      </c>
      <c r="CC52" s="15">
        <f t="shared" si="56"/>
        <v>6.9648231895032007</v>
      </c>
      <c r="CD52" s="15">
        <f t="shared" si="56"/>
        <v>6.8589841249157653</v>
      </c>
      <c r="CE52" s="15">
        <f t="shared" si="56"/>
        <v>6.7585507651501562</v>
      </c>
      <c r="CF52" s="15">
        <f t="shared" si="56"/>
        <v>6.6608380237682709</v>
      </c>
      <c r="CG52" s="15">
        <f t="shared" si="56"/>
        <v>6.967391738831866</v>
      </c>
      <c r="CH52" s="15">
        <f t="shared" si="56"/>
        <v>6.8573084220511715</v>
      </c>
      <c r="CI52" s="15">
        <f t="shared" si="56"/>
        <v>6.7360731811381029</v>
      </c>
      <c r="CJ52" s="15">
        <f t="shared" si="45"/>
        <v>6.5969870543131579</v>
      </c>
      <c r="CK52" s="15">
        <f t="shared" si="45"/>
        <v>6.4322469426518873</v>
      </c>
      <c r="CL52" s="15">
        <f t="shared" si="45"/>
        <v>6.5483819357375284</v>
      </c>
      <c r="CM52" s="15">
        <f t="shared" si="45"/>
        <v>6.2918651336092113</v>
      </c>
      <c r="CN52" s="15">
        <f t="shared" si="45"/>
        <v>5.9762442548618768</v>
      </c>
      <c r="CO52" s="15">
        <f t="shared" si="45"/>
        <v>5.5880839439095329</v>
      </c>
      <c r="CP52" s="15"/>
      <c r="CQ52" s="15"/>
      <c r="CR52" s="15"/>
      <c r="CS52" s="15"/>
      <c r="CT52" s="20">
        <f t="shared" si="8"/>
        <v>304.78971560400305</v>
      </c>
      <c r="CU52" s="15"/>
      <c r="CV52" s="49">
        <f>賃金!R73*$B$3/100</f>
        <v>10.259336627719847</v>
      </c>
      <c r="CW52" s="15">
        <f t="shared" si="46"/>
        <v>10.814186111039076</v>
      </c>
      <c r="CX52" s="15">
        <f t="shared" si="46"/>
        <v>13.8023740152495</v>
      </c>
      <c r="CY52" s="15">
        <f t="shared" si="46"/>
        <v>14.319320128987377</v>
      </c>
      <c r="CZ52" s="15">
        <f t="shared" si="46"/>
        <v>14.747234068693512</v>
      </c>
      <c r="DA52" s="15">
        <f t="shared" si="46"/>
        <v>15.08331390537332</v>
      </c>
      <c r="DB52" s="15">
        <f t="shared" si="46"/>
        <v>15.326832808722967</v>
      </c>
      <c r="DC52" s="15">
        <f t="shared" si="43"/>
        <v>16.066838034158067</v>
      </c>
      <c r="DD52" s="15">
        <f t="shared" si="43"/>
        <v>16.132799261960905</v>
      </c>
      <c r="DE52" s="15">
        <f t="shared" si="43"/>
        <v>16.111332085457594</v>
      </c>
      <c r="DF52" s="15">
        <f t="shared" si="43"/>
        <v>16.008285561213508</v>
      </c>
      <c r="DG52" s="15">
        <f t="shared" si="43"/>
        <v>15.830656580533338</v>
      </c>
      <c r="DH52" s="15">
        <f t="shared" si="43"/>
        <v>15.934499691897559</v>
      </c>
      <c r="DI52" s="15">
        <f t="shared" si="43"/>
        <v>15.625531908962914</v>
      </c>
      <c r="DJ52" s="15">
        <f t="shared" si="43"/>
        <v>15.26675914051614</v>
      </c>
      <c r="DK52" s="15">
        <f t="shared" si="43"/>
        <v>14.86797133869017</v>
      </c>
      <c r="DL52" s="15">
        <f t="shared" si="43"/>
        <v>14.439103379894329</v>
      </c>
      <c r="DM52" s="15">
        <f t="shared" si="43"/>
        <v>13.681730026542732</v>
      </c>
      <c r="DN52" s="15">
        <f t="shared" si="43"/>
        <v>13.232187370870513</v>
      </c>
      <c r="DO52" s="15">
        <f t="shared" si="59"/>
        <v>12.781213881895367</v>
      </c>
      <c r="DP52" s="15">
        <f t="shared" si="59"/>
        <v>12.337080661897291</v>
      </c>
      <c r="DQ52" s="15">
        <f t="shared" si="59"/>
        <v>11.907194663330973</v>
      </c>
      <c r="DR52" s="15">
        <f t="shared" si="59"/>
        <v>11.345932885526729</v>
      </c>
      <c r="DS52" s="15">
        <f t="shared" si="59"/>
        <v>10.96737008432917</v>
      </c>
      <c r="DT52" s="15">
        <f t="shared" si="59"/>
        <v>10.617691829735302</v>
      </c>
      <c r="DU52" s="15">
        <f t="shared" si="59"/>
        <v>10.298811092286055</v>
      </c>
      <c r="DV52" s="15">
        <f t="shared" si="59"/>
        <v>10.010795528001115</v>
      </c>
      <c r="DW52" s="15">
        <f t="shared" si="59"/>
        <v>10.0789709094561</v>
      </c>
      <c r="DX52" s="15">
        <f t="shared" si="59"/>
        <v>9.836645604983838</v>
      </c>
      <c r="DY52" s="15">
        <f t="shared" si="59"/>
        <v>9.6129359010327544</v>
      </c>
      <c r="DZ52" s="15">
        <f t="shared" si="49"/>
        <v>9.3982309225450305</v>
      </c>
      <c r="EA52" s="15">
        <f t="shared" si="49"/>
        <v>9.1799866436082151</v>
      </c>
      <c r="EB52" s="15">
        <f t="shared" si="49"/>
        <v>9.494493161063712</v>
      </c>
      <c r="EC52" s="15">
        <f t="shared" si="49"/>
        <v>9.2017614288281759</v>
      </c>
      <c r="ED52" s="15">
        <f t="shared" si="49"/>
        <v>8.8444534000686197</v>
      </c>
      <c r="EE52" s="15">
        <f t="shared" si="49"/>
        <v>8.3946155351528748</v>
      </c>
      <c r="EF52" s="15">
        <f t="shared" si="49"/>
        <v>7.8200908724070315</v>
      </c>
      <c r="EG52" s="15">
        <f t="shared" si="49"/>
        <v>6.7903834533808318</v>
      </c>
      <c r="EH52" s="15">
        <f t="shared" si="49"/>
        <v>5.891038990740082</v>
      </c>
      <c r="EI52" s="15"/>
      <c r="EJ52" s="15"/>
      <c r="EK52" s="15"/>
      <c r="EL52" s="15"/>
      <c r="EN52" s="20">
        <f t="shared" si="12"/>
        <v>462.10065286903284</v>
      </c>
      <c r="EO52" s="29">
        <f t="shared" si="3"/>
        <v>41313.311102315238</v>
      </c>
      <c r="EQ52" s="13">
        <f t="shared" si="14"/>
        <v>-5616.3702649999996</v>
      </c>
      <c r="ER52" s="20">
        <f t="shared" si="4"/>
        <v>35696.94083731524</v>
      </c>
      <c r="ES52" s="13">
        <f t="shared" si="0"/>
        <v>75.804315533960633</v>
      </c>
    </row>
    <row r="53" spans="1:149" ht="15.75">
      <c r="A53" s="18">
        <v>2065</v>
      </c>
      <c r="C53" s="13">
        <v>62</v>
      </c>
      <c r="D53" s="49">
        <f>賃金!P74*$B$3/100</f>
        <v>4.8978751777656466</v>
      </c>
      <c r="E53" s="15">
        <f t="shared" si="2"/>
        <v>5.1738097886302823</v>
      </c>
      <c r="F53" s="15">
        <f t="shared" si="5"/>
        <v>5.4128965055852607</v>
      </c>
      <c r="G53" s="15">
        <f t="shared" si="6"/>
        <v>6.8572415606370267</v>
      </c>
      <c r="H53" s="15">
        <f t="shared" si="9"/>
        <v>7.0667588251587539</v>
      </c>
      <c r="I53" s="15">
        <f t="shared" si="10"/>
        <v>7.2388955326861666</v>
      </c>
      <c r="J53" s="15">
        <f t="shared" si="13"/>
        <v>7.3761605814913036</v>
      </c>
      <c r="K53" s="15">
        <f t="shared" si="15"/>
        <v>7.4810392427261085</v>
      </c>
      <c r="L53" s="15">
        <f t="shared" si="16"/>
        <v>8.0391989811623201</v>
      </c>
      <c r="M53" s="15">
        <f t="shared" si="17"/>
        <v>8.0896662180472863</v>
      </c>
      <c r="N53" s="15">
        <f t="shared" si="18"/>
        <v>8.113386666278787</v>
      </c>
      <c r="O53" s="15">
        <f t="shared" si="19"/>
        <v>8.1128329279594293</v>
      </c>
      <c r="P53" s="15">
        <f t="shared" si="20"/>
        <v>8.0904169410406652</v>
      </c>
      <c r="Q53" s="15">
        <f t="shared" si="21"/>
        <v>8.2282400832887408</v>
      </c>
      <c r="R53" s="15">
        <f t="shared" si="22"/>
        <v>8.1677354229355519</v>
      </c>
      <c r="S53" s="15">
        <f t="shared" si="23"/>
        <v>8.0918329034342431</v>
      </c>
      <c r="T53" s="15">
        <f t="shared" si="24"/>
        <v>8.0026776164986604</v>
      </c>
      <c r="U53" s="15">
        <f t="shared" si="25"/>
        <v>7.902316315296761</v>
      </c>
      <c r="V53" s="15">
        <f t="shared" si="26"/>
        <v>7.7426534848312114</v>
      </c>
      <c r="W53" s="15">
        <f t="shared" si="27"/>
        <v>7.6263423978204594</v>
      </c>
      <c r="X53" s="15">
        <f t="shared" si="29"/>
        <v>7.5043396678348326</v>
      </c>
      <c r="Y53" s="15">
        <f t="shared" si="30"/>
        <v>7.3782159048306548</v>
      </c>
      <c r="Z53" s="15">
        <f t="shared" si="32"/>
        <v>7.2494079253503196</v>
      </c>
      <c r="AA53" s="15">
        <f t="shared" si="33"/>
        <v>7.0251188260600985</v>
      </c>
      <c r="AB53" s="15">
        <f t="shared" si="34"/>
        <v>6.8964055570862106</v>
      </c>
      <c r="AC53" s="15">
        <f t="shared" si="35"/>
        <v>6.7684336584536968</v>
      </c>
      <c r="AD53" s="15">
        <f t="shared" si="36"/>
        <v>6.6420216375684058</v>
      </c>
      <c r="AE53" s="15">
        <f t="shared" si="37"/>
        <v>6.5178203673796409</v>
      </c>
      <c r="AF53" s="15">
        <f t="shared" si="38"/>
        <v>6.3936083578356362</v>
      </c>
      <c r="AG53" s="15">
        <f t="shared" si="40"/>
        <v>6.2751250514701518</v>
      </c>
      <c r="AH53" s="15">
        <f t="shared" si="42"/>
        <v>6.1597267875527999</v>
      </c>
      <c r="AI53" s="15">
        <f t="shared" si="44"/>
        <v>6.0473227208277844</v>
      </c>
      <c r="AJ53" s="15">
        <f t="shared" si="47"/>
        <v>5.9376188479454877</v>
      </c>
      <c r="AK53" s="15">
        <f t="shared" si="48"/>
        <v>6.1899714601536946</v>
      </c>
      <c r="AL53" s="15">
        <f t="shared" si="50"/>
        <v>6.0773928616892192</v>
      </c>
      <c r="AM53" s="15">
        <f t="shared" si="51"/>
        <v>5.9653749031829086</v>
      </c>
      <c r="AN53" s="15">
        <f t="shared" si="52"/>
        <v>5.8526670596370316</v>
      </c>
      <c r="AO53" s="15">
        <f t="shared" si="53"/>
        <v>5.7377653167537561</v>
      </c>
      <c r="AP53" s="15">
        <f t="shared" si="54"/>
        <v>6.1788346961267928</v>
      </c>
      <c r="AQ53" s="15">
        <f t="shared" si="55"/>
        <v>6.0415395898327766</v>
      </c>
      <c r="AR53" s="15">
        <f t="shared" si="57"/>
        <v>5.895114673315538</v>
      </c>
      <c r="AS53" s="15">
        <f t="shared" si="58"/>
        <v>5.7367079417596996</v>
      </c>
      <c r="AT53" s="15">
        <f>AS52</f>
        <v>5.5631470832286372</v>
      </c>
      <c r="AU53" s="15">
        <f>AT52</f>
        <v>4.7091527504911594</v>
      </c>
      <c r="AV53" s="15"/>
      <c r="AW53" s="15"/>
      <c r="AX53" s="15"/>
      <c r="AY53" s="20">
        <f t="shared" si="1"/>
        <v>293.55693564187595</v>
      </c>
      <c r="AZ53" s="15"/>
      <c r="BA53" s="49">
        <f>賃金!Q74*$B$3/100</f>
        <v>5.4509895983010912</v>
      </c>
      <c r="BB53" s="15">
        <f t="shared" si="41"/>
        <v>5.7110698984768336</v>
      </c>
      <c r="BC53" s="15">
        <f t="shared" si="41"/>
        <v>5.9453720429615293</v>
      </c>
      <c r="BD53" s="15">
        <f t="shared" si="41"/>
        <v>7.5105912696902246</v>
      </c>
      <c r="BE53" s="15">
        <f t="shared" si="41"/>
        <v>7.7289114321230166</v>
      </c>
      <c r="BF53" s="15">
        <f t="shared" si="41"/>
        <v>7.9122430266047035</v>
      </c>
      <c r="BG53" s="15">
        <f t="shared" si="41"/>
        <v>8.0605811360172552</v>
      </c>
      <c r="BH53" s="15">
        <f t="shared" si="39"/>
        <v>8.1744254793662865</v>
      </c>
      <c r="BI53" s="15">
        <f t="shared" si="39"/>
        <v>8.9711515002096398</v>
      </c>
      <c r="BJ53" s="15">
        <f t="shared" si="39"/>
        <v>9.0234650739217344</v>
      </c>
      <c r="BK53" s="15">
        <f t="shared" si="39"/>
        <v>9.0426924563996387</v>
      </c>
      <c r="BL53" s="15">
        <f t="shared" si="39"/>
        <v>9.0310518530478063</v>
      </c>
      <c r="BM53" s="15">
        <f t="shared" si="39"/>
        <v>8.9910505945338279</v>
      </c>
      <c r="BN53" s="15">
        <f t="shared" si="39"/>
        <v>9.1247765553938311</v>
      </c>
      <c r="BO53" s="15">
        <f t="shared" si="39"/>
        <v>9.0345009779364371</v>
      </c>
      <c r="BP53" s="15">
        <f t="shared" si="39"/>
        <v>8.924164618236917</v>
      </c>
      <c r="BQ53" s="15">
        <f t="shared" si="39"/>
        <v>8.7969829389032199</v>
      </c>
      <c r="BR53" s="15">
        <f t="shared" si="39"/>
        <v>8.6562018861071799</v>
      </c>
      <c r="BS53" s="15">
        <f t="shared" si="56"/>
        <v>8.5150923386528472</v>
      </c>
      <c r="BT53" s="15">
        <f t="shared" si="56"/>
        <v>8.3565201036904551</v>
      </c>
      <c r="BU53" s="15">
        <f t="shared" si="56"/>
        <v>8.1937340648276429</v>
      </c>
      <c r="BV53" s="15">
        <f t="shared" si="56"/>
        <v>8.029575256583275</v>
      </c>
      <c r="BW53" s="15">
        <f t="shared" si="56"/>
        <v>7.8666498207674511</v>
      </c>
      <c r="BX53" s="15">
        <f t="shared" si="56"/>
        <v>7.6054109255385685</v>
      </c>
      <c r="BY53" s="15">
        <f t="shared" si="56"/>
        <v>7.4535990082770436</v>
      </c>
      <c r="BZ53" s="15">
        <f t="shared" si="56"/>
        <v>7.3088047157221512</v>
      </c>
      <c r="CA53" s="15">
        <f t="shared" si="56"/>
        <v>7.1721487834273008</v>
      </c>
      <c r="CB53" s="15">
        <f t="shared" si="56"/>
        <v>7.0442582543504537</v>
      </c>
      <c r="CC53" s="15">
        <f t="shared" si="56"/>
        <v>7.077980780270809</v>
      </c>
      <c r="CD53" s="15">
        <f t="shared" si="56"/>
        <v>6.9648231895032007</v>
      </c>
      <c r="CE53" s="15">
        <f t="shared" si="56"/>
        <v>6.8589841249157653</v>
      </c>
      <c r="CF53" s="15">
        <f t="shared" si="56"/>
        <v>6.7585507651501562</v>
      </c>
      <c r="CG53" s="15">
        <f t="shared" si="56"/>
        <v>6.6608380237682709</v>
      </c>
      <c r="CH53" s="15">
        <f t="shared" si="56"/>
        <v>6.967391738831866</v>
      </c>
      <c r="CI53" s="15">
        <f t="shared" si="56"/>
        <v>6.8573084220511715</v>
      </c>
      <c r="CJ53" s="15">
        <f t="shared" si="45"/>
        <v>6.7360731811381029</v>
      </c>
      <c r="CK53" s="15">
        <f t="shared" si="45"/>
        <v>6.5969870543131579</v>
      </c>
      <c r="CL53" s="15">
        <f t="shared" si="45"/>
        <v>6.4322469426518873</v>
      </c>
      <c r="CM53" s="15">
        <f t="shared" si="45"/>
        <v>6.5483819357375284</v>
      </c>
      <c r="CN53" s="15">
        <f t="shared" si="45"/>
        <v>6.2918651336092113</v>
      </c>
      <c r="CO53" s="15">
        <f t="shared" si="45"/>
        <v>5.9762442548618768</v>
      </c>
      <c r="CP53" s="15">
        <f t="shared" si="45"/>
        <v>5.5880839439095329</v>
      </c>
      <c r="CQ53" s="15"/>
      <c r="CR53" s="15"/>
      <c r="CS53" s="15"/>
      <c r="CT53" s="20">
        <f t="shared" si="8"/>
        <v>310.50078550247986</v>
      </c>
      <c r="CU53" s="15"/>
      <c r="CV53" s="49">
        <f>賃金!R74*$B$3/100</f>
        <v>9.6502278594815429</v>
      </c>
      <c r="CW53" s="15">
        <f t="shared" si="46"/>
        <v>10.259336627719847</v>
      </c>
      <c r="CX53" s="15">
        <f t="shared" si="46"/>
        <v>10.814186111039076</v>
      </c>
      <c r="CY53" s="15">
        <f t="shared" si="46"/>
        <v>13.8023740152495</v>
      </c>
      <c r="CZ53" s="15">
        <f t="shared" si="46"/>
        <v>14.319320128987377</v>
      </c>
      <c r="DA53" s="15">
        <f t="shared" si="46"/>
        <v>14.747234068693512</v>
      </c>
      <c r="DB53" s="15">
        <f t="shared" si="46"/>
        <v>15.08331390537332</v>
      </c>
      <c r="DC53" s="15">
        <f t="shared" si="43"/>
        <v>15.326832808722967</v>
      </c>
      <c r="DD53" s="15">
        <f t="shared" si="43"/>
        <v>16.066838034158067</v>
      </c>
      <c r="DE53" s="15">
        <f t="shared" si="43"/>
        <v>16.132799261960905</v>
      </c>
      <c r="DF53" s="15">
        <f t="shared" si="43"/>
        <v>16.111332085457594</v>
      </c>
      <c r="DG53" s="15">
        <f t="shared" si="43"/>
        <v>16.008285561213508</v>
      </c>
      <c r="DH53" s="15">
        <f t="shared" si="43"/>
        <v>15.830656580533338</v>
      </c>
      <c r="DI53" s="15">
        <f t="shared" si="43"/>
        <v>15.934499691897559</v>
      </c>
      <c r="DJ53" s="15">
        <f t="shared" si="43"/>
        <v>15.625531908962914</v>
      </c>
      <c r="DK53" s="15">
        <f t="shared" si="43"/>
        <v>15.26675914051614</v>
      </c>
      <c r="DL53" s="15">
        <f t="shared" si="43"/>
        <v>14.86797133869017</v>
      </c>
      <c r="DM53" s="15">
        <f t="shared" si="43"/>
        <v>14.439103379894329</v>
      </c>
      <c r="DN53" s="15">
        <f t="shared" si="43"/>
        <v>13.681730026542732</v>
      </c>
      <c r="DO53" s="15">
        <f t="shared" si="59"/>
        <v>13.232187370870513</v>
      </c>
      <c r="DP53" s="15">
        <f t="shared" si="59"/>
        <v>12.781213881895367</v>
      </c>
      <c r="DQ53" s="15">
        <f t="shared" si="59"/>
        <v>12.337080661897291</v>
      </c>
      <c r="DR53" s="15">
        <f t="shared" si="59"/>
        <v>11.907194663330973</v>
      </c>
      <c r="DS53" s="15">
        <f t="shared" si="59"/>
        <v>11.345932885526729</v>
      </c>
      <c r="DT53" s="15">
        <f t="shared" si="59"/>
        <v>10.96737008432917</v>
      </c>
      <c r="DU53" s="15">
        <f t="shared" si="59"/>
        <v>10.617691829735302</v>
      </c>
      <c r="DV53" s="15">
        <f t="shared" si="59"/>
        <v>10.298811092286055</v>
      </c>
      <c r="DW53" s="15">
        <f t="shared" si="59"/>
        <v>10.010795528001115</v>
      </c>
      <c r="DX53" s="15">
        <f t="shared" si="59"/>
        <v>10.0789709094561</v>
      </c>
      <c r="DY53" s="15">
        <f t="shared" si="59"/>
        <v>9.836645604983838</v>
      </c>
      <c r="DZ53" s="15">
        <f t="shared" si="49"/>
        <v>9.6129359010327544</v>
      </c>
      <c r="EA53" s="15">
        <f t="shared" si="49"/>
        <v>9.3982309225450305</v>
      </c>
      <c r="EB53" s="15">
        <f t="shared" si="49"/>
        <v>9.1799866436082151</v>
      </c>
      <c r="EC53" s="15">
        <f t="shared" si="49"/>
        <v>9.494493161063712</v>
      </c>
      <c r="ED53" s="15">
        <f t="shared" si="49"/>
        <v>9.2017614288281759</v>
      </c>
      <c r="EE53" s="15">
        <f t="shared" si="49"/>
        <v>8.8444534000686197</v>
      </c>
      <c r="EF53" s="15">
        <f t="shared" si="49"/>
        <v>8.3946155351528748</v>
      </c>
      <c r="EG53" s="15">
        <f t="shared" si="49"/>
        <v>7.8200908724070315</v>
      </c>
      <c r="EH53" s="15">
        <f t="shared" si="49"/>
        <v>6.7903834533808318</v>
      </c>
      <c r="EI53" s="15">
        <f t="shared" si="49"/>
        <v>5.891038990740082</v>
      </c>
      <c r="EJ53" s="15"/>
      <c r="EK53" s="15"/>
      <c r="EL53" s="15"/>
      <c r="EN53" s="20">
        <f t="shared" si="12"/>
        <v>472.35998949675269</v>
      </c>
      <c r="EO53" s="29">
        <f t="shared" si="3"/>
        <v>42174.166117647444</v>
      </c>
      <c r="EQ53" s="13">
        <f t="shared" si="14"/>
        <v>-5616.3702649999996</v>
      </c>
      <c r="ER53" s="20">
        <f t="shared" si="4"/>
        <v>36557.795852647447</v>
      </c>
      <c r="ES53" s="13">
        <f t="shared" si="0"/>
        <v>67.279322170416648</v>
      </c>
    </row>
    <row r="54" spans="1:149" ht="15.75">
      <c r="A54" s="18">
        <v>2066</v>
      </c>
      <c r="C54" s="13">
        <v>63</v>
      </c>
      <c r="D54" s="49">
        <f>賃金!P75*$B$3/100</f>
        <v>4.5830147569746744</v>
      </c>
      <c r="E54" s="15">
        <f t="shared" si="2"/>
        <v>4.8978751777656466</v>
      </c>
      <c r="F54" s="15">
        <f t="shared" si="5"/>
        <v>5.1738097886302823</v>
      </c>
      <c r="G54" s="15">
        <f t="shared" si="6"/>
        <v>5.4128965055852607</v>
      </c>
      <c r="H54" s="15">
        <f t="shared" si="9"/>
        <v>6.8572415606370267</v>
      </c>
      <c r="I54" s="15">
        <f t="shared" si="10"/>
        <v>7.0667588251587539</v>
      </c>
      <c r="J54" s="15">
        <f t="shared" si="13"/>
        <v>7.2388955326861666</v>
      </c>
      <c r="K54" s="15">
        <f t="shared" si="15"/>
        <v>7.3761605814913036</v>
      </c>
      <c r="L54" s="15">
        <f t="shared" si="16"/>
        <v>7.4810392427261085</v>
      </c>
      <c r="M54" s="15">
        <f t="shared" si="17"/>
        <v>8.0391989811623201</v>
      </c>
      <c r="N54" s="15">
        <f t="shared" si="18"/>
        <v>8.0896662180472863</v>
      </c>
      <c r="O54" s="15">
        <f t="shared" si="19"/>
        <v>8.113386666278787</v>
      </c>
      <c r="P54" s="15">
        <f t="shared" si="20"/>
        <v>8.1128329279594293</v>
      </c>
      <c r="Q54" s="15">
        <f t="shared" si="21"/>
        <v>8.0904169410406652</v>
      </c>
      <c r="R54" s="15">
        <f t="shared" si="22"/>
        <v>8.2282400832887408</v>
      </c>
      <c r="S54" s="15">
        <f t="shared" si="23"/>
        <v>8.1677354229355519</v>
      </c>
      <c r="T54" s="15">
        <f t="shared" si="24"/>
        <v>8.0918329034342431</v>
      </c>
      <c r="U54" s="15">
        <f t="shared" si="25"/>
        <v>8.0026776164986604</v>
      </c>
      <c r="V54" s="15">
        <f t="shared" si="26"/>
        <v>7.902316315296761</v>
      </c>
      <c r="W54" s="15">
        <f t="shared" si="27"/>
        <v>7.7426534848312114</v>
      </c>
      <c r="X54" s="15">
        <f t="shared" si="29"/>
        <v>7.6263423978204594</v>
      </c>
      <c r="Y54" s="15">
        <f t="shared" si="30"/>
        <v>7.5043396678348326</v>
      </c>
      <c r="Z54" s="15">
        <f t="shared" si="32"/>
        <v>7.3782159048306548</v>
      </c>
      <c r="AA54" s="15">
        <f t="shared" si="33"/>
        <v>7.2494079253503196</v>
      </c>
      <c r="AB54" s="15">
        <f t="shared" si="34"/>
        <v>7.0251188260600985</v>
      </c>
      <c r="AC54" s="15">
        <f t="shared" si="35"/>
        <v>6.8964055570862106</v>
      </c>
      <c r="AD54" s="15">
        <f t="shared" si="36"/>
        <v>6.7684336584536968</v>
      </c>
      <c r="AE54" s="15">
        <f t="shared" si="37"/>
        <v>6.6420216375684058</v>
      </c>
      <c r="AF54" s="15">
        <f t="shared" si="38"/>
        <v>6.5178203673796409</v>
      </c>
      <c r="AG54" s="15">
        <f t="shared" si="40"/>
        <v>6.3936083578356362</v>
      </c>
      <c r="AH54" s="15">
        <f t="shared" si="42"/>
        <v>6.2751250514701518</v>
      </c>
      <c r="AI54" s="15">
        <f t="shared" si="44"/>
        <v>6.1597267875527999</v>
      </c>
      <c r="AJ54" s="15">
        <f t="shared" si="47"/>
        <v>6.0473227208277844</v>
      </c>
      <c r="AK54" s="15">
        <f t="shared" si="48"/>
        <v>5.9376188479454877</v>
      </c>
      <c r="AL54" s="15">
        <f t="shared" si="50"/>
        <v>6.1899714601536946</v>
      </c>
      <c r="AM54" s="15">
        <f t="shared" si="51"/>
        <v>6.0773928616892192</v>
      </c>
      <c r="AN54" s="15">
        <f t="shared" si="52"/>
        <v>5.9653749031829086</v>
      </c>
      <c r="AO54" s="15">
        <f t="shared" si="53"/>
        <v>5.8526670596370316</v>
      </c>
      <c r="AP54" s="15">
        <f t="shared" si="54"/>
        <v>5.7377653167537561</v>
      </c>
      <c r="AQ54" s="15">
        <f t="shared" si="55"/>
        <v>6.1788346961267928</v>
      </c>
      <c r="AR54" s="15">
        <f t="shared" si="57"/>
        <v>6.0415395898327766</v>
      </c>
      <c r="AS54" s="15">
        <f t="shared" si="58"/>
        <v>5.895114673315538</v>
      </c>
      <c r="AT54" s="15">
        <f>AS53</f>
        <v>5.7367079417596996</v>
      </c>
      <c r="AU54" s="15">
        <f>AT53</f>
        <v>5.5631470832286372</v>
      </c>
      <c r="AV54" s="15">
        <f>AU53</f>
        <v>4.7091527504911594</v>
      </c>
      <c r="AW54" s="15"/>
      <c r="AX54" s="15"/>
      <c r="AY54" s="20">
        <f t="shared" si="1"/>
        <v>298.45481081964158</v>
      </c>
      <c r="AZ54" s="15"/>
      <c r="BA54" s="49">
        <f>賃金!Q75*$B$3/100</f>
        <v>5.1671795979274</v>
      </c>
      <c r="BB54" s="15">
        <f t="shared" si="41"/>
        <v>5.4509895983010912</v>
      </c>
      <c r="BC54" s="15">
        <f t="shared" si="41"/>
        <v>5.7110698984768336</v>
      </c>
      <c r="BD54" s="15">
        <f t="shared" si="41"/>
        <v>5.9453720429615293</v>
      </c>
      <c r="BE54" s="15">
        <f t="shared" si="41"/>
        <v>7.5105912696902246</v>
      </c>
      <c r="BF54" s="15">
        <f t="shared" si="41"/>
        <v>7.7289114321230166</v>
      </c>
      <c r="BG54" s="15">
        <f t="shared" si="41"/>
        <v>7.9122430266047035</v>
      </c>
      <c r="BH54" s="15">
        <f t="shared" si="39"/>
        <v>8.0605811360172552</v>
      </c>
      <c r="BI54" s="15">
        <f t="shared" si="39"/>
        <v>8.1744254793662865</v>
      </c>
      <c r="BJ54" s="15">
        <f t="shared" si="39"/>
        <v>8.9711515002096398</v>
      </c>
      <c r="BK54" s="15">
        <f t="shared" si="39"/>
        <v>9.0234650739217344</v>
      </c>
      <c r="BL54" s="15">
        <f t="shared" si="39"/>
        <v>9.0426924563996387</v>
      </c>
      <c r="BM54" s="15">
        <f t="shared" si="39"/>
        <v>9.0310518530478063</v>
      </c>
      <c r="BN54" s="15">
        <f t="shared" si="39"/>
        <v>8.9910505945338279</v>
      </c>
      <c r="BO54" s="15">
        <f t="shared" si="39"/>
        <v>9.1247765553938311</v>
      </c>
      <c r="BP54" s="15">
        <f t="shared" si="39"/>
        <v>9.0345009779364371</v>
      </c>
      <c r="BQ54" s="15">
        <f t="shared" si="39"/>
        <v>8.924164618236917</v>
      </c>
      <c r="BR54" s="15">
        <f t="shared" si="39"/>
        <v>8.7969829389032199</v>
      </c>
      <c r="BS54" s="15">
        <f t="shared" si="56"/>
        <v>8.6562018861071799</v>
      </c>
      <c r="BT54" s="15">
        <f t="shared" si="56"/>
        <v>8.5150923386528472</v>
      </c>
      <c r="BU54" s="15">
        <f t="shared" si="56"/>
        <v>8.3565201036904551</v>
      </c>
      <c r="BV54" s="15">
        <f t="shared" si="56"/>
        <v>8.1937340648276429</v>
      </c>
      <c r="BW54" s="15">
        <f t="shared" si="56"/>
        <v>8.029575256583275</v>
      </c>
      <c r="BX54" s="15">
        <f t="shared" si="56"/>
        <v>7.8666498207674511</v>
      </c>
      <c r="BY54" s="15">
        <f t="shared" si="56"/>
        <v>7.6054109255385685</v>
      </c>
      <c r="BZ54" s="15">
        <f t="shared" si="56"/>
        <v>7.4535990082770436</v>
      </c>
      <c r="CA54" s="15">
        <f t="shared" si="56"/>
        <v>7.3088047157221512</v>
      </c>
      <c r="CB54" s="15">
        <f t="shared" si="56"/>
        <v>7.1721487834273008</v>
      </c>
      <c r="CC54" s="15">
        <f t="shared" si="56"/>
        <v>7.0442582543504537</v>
      </c>
      <c r="CD54" s="15">
        <f t="shared" si="56"/>
        <v>7.077980780270809</v>
      </c>
      <c r="CE54" s="15">
        <f t="shared" si="56"/>
        <v>6.9648231895032007</v>
      </c>
      <c r="CF54" s="15">
        <f t="shared" si="56"/>
        <v>6.8589841249157653</v>
      </c>
      <c r="CG54" s="15">
        <f t="shared" si="56"/>
        <v>6.7585507651501562</v>
      </c>
      <c r="CH54" s="15">
        <f t="shared" si="56"/>
        <v>6.6608380237682709</v>
      </c>
      <c r="CI54" s="15">
        <f t="shared" si="56"/>
        <v>6.967391738831866</v>
      </c>
      <c r="CJ54" s="15">
        <f t="shared" si="45"/>
        <v>6.8573084220511715</v>
      </c>
      <c r="CK54" s="15">
        <f t="shared" si="45"/>
        <v>6.7360731811381029</v>
      </c>
      <c r="CL54" s="15">
        <f t="shared" si="45"/>
        <v>6.5969870543131579</v>
      </c>
      <c r="CM54" s="15">
        <f t="shared" si="45"/>
        <v>6.4322469426518873</v>
      </c>
      <c r="CN54" s="15">
        <f t="shared" si="45"/>
        <v>6.5483819357375284</v>
      </c>
      <c r="CO54" s="15">
        <f t="shared" si="45"/>
        <v>6.2918651336092113</v>
      </c>
      <c r="CP54" s="15">
        <f t="shared" si="45"/>
        <v>5.9762442548618768</v>
      </c>
      <c r="CQ54" s="15">
        <f t="shared" si="45"/>
        <v>5.5880839439095329</v>
      </c>
      <c r="CR54" s="15"/>
      <c r="CS54" s="15"/>
      <c r="CT54" s="20">
        <f t="shared" si="8"/>
        <v>315.95177510078094</v>
      </c>
      <c r="CU54" s="15"/>
      <c r="CV54" s="49">
        <f>賃金!R75*$B$3/100</f>
        <v>8.9975424218414517</v>
      </c>
      <c r="CW54" s="15">
        <f t="shared" si="46"/>
        <v>9.6502278594815429</v>
      </c>
      <c r="CX54" s="15">
        <f t="shared" si="46"/>
        <v>10.259336627719847</v>
      </c>
      <c r="CY54" s="15">
        <f t="shared" si="46"/>
        <v>10.814186111039076</v>
      </c>
      <c r="CZ54" s="15">
        <f t="shared" si="46"/>
        <v>13.8023740152495</v>
      </c>
      <c r="DA54" s="15">
        <f t="shared" si="46"/>
        <v>14.319320128987377</v>
      </c>
      <c r="DB54" s="15">
        <f t="shared" si="46"/>
        <v>14.747234068693512</v>
      </c>
      <c r="DC54" s="15">
        <f t="shared" si="43"/>
        <v>15.08331390537332</v>
      </c>
      <c r="DD54" s="15">
        <f t="shared" si="43"/>
        <v>15.326832808722967</v>
      </c>
      <c r="DE54" s="15">
        <f t="shared" si="43"/>
        <v>16.066838034158067</v>
      </c>
      <c r="DF54" s="15">
        <f t="shared" si="43"/>
        <v>16.132799261960905</v>
      </c>
      <c r="DG54" s="15">
        <f t="shared" si="43"/>
        <v>16.111332085457594</v>
      </c>
      <c r="DH54" s="15">
        <f t="shared" si="43"/>
        <v>16.008285561213508</v>
      </c>
      <c r="DI54" s="15">
        <f t="shared" si="43"/>
        <v>15.830656580533338</v>
      </c>
      <c r="DJ54" s="15">
        <f t="shared" si="43"/>
        <v>15.934499691897559</v>
      </c>
      <c r="DK54" s="15">
        <f t="shared" si="43"/>
        <v>15.625531908962914</v>
      </c>
      <c r="DL54" s="15">
        <f t="shared" si="43"/>
        <v>15.26675914051614</v>
      </c>
      <c r="DM54" s="15">
        <f t="shared" si="43"/>
        <v>14.86797133869017</v>
      </c>
      <c r="DN54" s="15">
        <f t="shared" si="43"/>
        <v>14.439103379894329</v>
      </c>
      <c r="DO54" s="15">
        <f t="shared" si="59"/>
        <v>13.681730026542732</v>
      </c>
      <c r="DP54" s="15">
        <f t="shared" si="59"/>
        <v>13.232187370870513</v>
      </c>
      <c r="DQ54" s="15">
        <f t="shared" si="59"/>
        <v>12.781213881895367</v>
      </c>
      <c r="DR54" s="15">
        <f t="shared" si="59"/>
        <v>12.337080661897291</v>
      </c>
      <c r="DS54" s="15">
        <f t="shared" si="59"/>
        <v>11.907194663330973</v>
      </c>
      <c r="DT54" s="15">
        <f t="shared" si="59"/>
        <v>11.345932885526729</v>
      </c>
      <c r="DU54" s="15">
        <f t="shared" si="59"/>
        <v>10.96737008432917</v>
      </c>
      <c r="DV54" s="15">
        <f t="shared" si="59"/>
        <v>10.617691829735302</v>
      </c>
      <c r="DW54" s="15">
        <f t="shared" si="59"/>
        <v>10.298811092286055</v>
      </c>
      <c r="DX54" s="15">
        <f t="shared" si="59"/>
        <v>10.010795528001115</v>
      </c>
      <c r="DY54" s="15">
        <f t="shared" si="59"/>
        <v>10.0789709094561</v>
      </c>
      <c r="DZ54" s="15">
        <f t="shared" si="49"/>
        <v>9.836645604983838</v>
      </c>
      <c r="EA54" s="15">
        <f t="shared" si="49"/>
        <v>9.6129359010327544</v>
      </c>
      <c r="EB54" s="15">
        <f t="shared" si="49"/>
        <v>9.3982309225450305</v>
      </c>
      <c r="EC54" s="15">
        <f t="shared" si="49"/>
        <v>9.1799866436082151</v>
      </c>
      <c r="ED54" s="15">
        <f t="shared" si="49"/>
        <v>9.494493161063712</v>
      </c>
      <c r="EE54" s="15">
        <f t="shared" si="49"/>
        <v>9.2017614288281759</v>
      </c>
      <c r="EF54" s="15">
        <f t="shared" si="49"/>
        <v>8.8444534000686197</v>
      </c>
      <c r="EG54" s="15">
        <f t="shared" si="49"/>
        <v>8.3946155351528748</v>
      </c>
      <c r="EH54" s="15">
        <f t="shared" si="49"/>
        <v>7.8200908724070315</v>
      </c>
      <c r="EI54" s="15">
        <f t="shared" si="49"/>
        <v>6.7903834533808318</v>
      </c>
      <c r="EJ54" s="15">
        <f t="shared" si="49"/>
        <v>5.891038990740082</v>
      </c>
      <c r="EK54" s="15"/>
      <c r="EL54" s="15"/>
      <c r="EN54" s="20">
        <f t="shared" si="12"/>
        <v>482.01021735623419</v>
      </c>
      <c r="EO54" s="29">
        <f t="shared" si="3"/>
        <v>42985.627729689986</v>
      </c>
      <c r="EQ54" s="13">
        <f t="shared" si="14"/>
        <v>-5616.3702649999996</v>
      </c>
      <c r="ER54" s="20">
        <f t="shared" si="4"/>
        <v>37369.257464689988</v>
      </c>
      <c r="ES54" s="13">
        <f t="shared" si="0"/>
        <v>59.60116451560409</v>
      </c>
    </row>
    <row r="55" spans="1:149" ht="15.75">
      <c r="A55" s="18">
        <v>2067</v>
      </c>
      <c r="C55" s="13">
        <v>64</v>
      </c>
      <c r="D55" s="49">
        <f>賃金!P76*$B$3/100</f>
        <v>4.2271586082190558</v>
      </c>
      <c r="E55" s="15">
        <f t="shared" si="2"/>
        <v>4.5830147569746744</v>
      </c>
      <c r="F55" s="15">
        <f t="shared" si="5"/>
        <v>4.8978751777656466</v>
      </c>
      <c r="G55" s="15">
        <f t="shared" si="6"/>
        <v>5.1738097886302823</v>
      </c>
      <c r="H55" s="15">
        <f t="shared" si="9"/>
        <v>5.4128965055852607</v>
      </c>
      <c r="I55" s="15">
        <f t="shared" si="10"/>
        <v>6.8572415606370267</v>
      </c>
      <c r="J55" s="15">
        <f t="shared" si="13"/>
        <v>7.0667588251587539</v>
      </c>
      <c r="K55" s="15">
        <f t="shared" si="15"/>
        <v>7.2388955326861666</v>
      </c>
      <c r="L55" s="15">
        <f t="shared" si="16"/>
        <v>7.3761605814913036</v>
      </c>
      <c r="M55" s="15">
        <f t="shared" si="17"/>
        <v>7.4810392427261085</v>
      </c>
      <c r="N55" s="15">
        <f t="shared" si="18"/>
        <v>8.0391989811623201</v>
      </c>
      <c r="O55" s="15">
        <f t="shared" si="19"/>
        <v>8.0896662180472863</v>
      </c>
      <c r="P55" s="15">
        <f t="shared" si="20"/>
        <v>8.113386666278787</v>
      </c>
      <c r="Q55" s="15">
        <f t="shared" si="21"/>
        <v>8.1128329279594293</v>
      </c>
      <c r="R55" s="15">
        <f t="shared" si="22"/>
        <v>8.0904169410406652</v>
      </c>
      <c r="S55" s="15">
        <f t="shared" si="23"/>
        <v>8.2282400832887408</v>
      </c>
      <c r="T55" s="15">
        <f t="shared" si="24"/>
        <v>8.1677354229355519</v>
      </c>
      <c r="U55" s="15">
        <f t="shared" si="25"/>
        <v>8.0918329034342431</v>
      </c>
      <c r="V55" s="15">
        <f t="shared" si="26"/>
        <v>8.0026776164986604</v>
      </c>
      <c r="W55" s="15">
        <f t="shared" si="27"/>
        <v>7.902316315296761</v>
      </c>
      <c r="X55" s="15">
        <f t="shared" si="29"/>
        <v>7.7426534848312114</v>
      </c>
      <c r="Y55" s="15">
        <f t="shared" si="30"/>
        <v>7.6263423978204594</v>
      </c>
      <c r="Z55" s="15">
        <f t="shared" si="32"/>
        <v>7.5043396678348326</v>
      </c>
      <c r="AA55" s="15">
        <f t="shared" si="33"/>
        <v>7.3782159048306548</v>
      </c>
      <c r="AB55" s="15">
        <f t="shared" si="34"/>
        <v>7.2494079253503196</v>
      </c>
      <c r="AC55" s="15">
        <f t="shared" si="35"/>
        <v>7.0251188260600985</v>
      </c>
      <c r="AD55" s="15">
        <f t="shared" si="36"/>
        <v>6.8964055570862106</v>
      </c>
      <c r="AE55" s="15">
        <f t="shared" si="37"/>
        <v>6.7684336584536968</v>
      </c>
      <c r="AF55" s="15">
        <f t="shared" si="38"/>
        <v>6.6420216375684058</v>
      </c>
      <c r="AG55" s="15">
        <f t="shared" si="40"/>
        <v>6.5178203673796409</v>
      </c>
      <c r="AH55" s="15">
        <f t="shared" si="42"/>
        <v>6.3936083578356362</v>
      </c>
      <c r="AI55" s="15">
        <f t="shared" si="44"/>
        <v>6.2751250514701518</v>
      </c>
      <c r="AJ55" s="15">
        <f t="shared" si="47"/>
        <v>6.1597267875527999</v>
      </c>
      <c r="AK55" s="15">
        <f t="shared" si="48"/>
        <v>6.0473227208277844</v>
      </c>
      <c r="AL55" s="15">
        <f t="shared" si="50"/>
        <v>5.9376188479454877</v>
      </c>
      <c r="AM55" s="15">
        <f t="shared" si="51"/>
        <v>6.1899714601536946</v>
      </c>
      <c r="AN55" s="15">
        <f t="shared" si="52"/>
        <v>6.0773928616892192</v>
      </c>
      <c r="AO55" s="15">
        <f t="shared" si="53"/>
        <v>5.9653749031829086</v>
      </c>
      <c r="AP55" s="15">
        <f t="shared" si="54"/>
        <v>5.8526670596370316</v>
      </c>
      <c r="AQ55" s="15">
        <f t="shared" si="55"/>
        <v>5.7377653167537561</v>
      </c>
      <c r="AR55" s="15">
        <f t="shared" si="57"/>
        <v>6.1788346961267928</v>
      </c>
      <c r="AS55" s="15">
        <f t="shared" si="58"/>
        <v>6.0415395898327766</v>
      </c>
      <c r="AT55" s="15">
        <f>AS54</f>
        <v>5.895114673315538</v>
      </c>
      <c r="AU55" s="15">
        <f>AT54</f>
        <v>5.7367079417596996</v>
      </c>
      <c r="AV55" s="15">
        <f>AU54</f>
        <v>5.5631470832286372</v>
      </c>
      <c r="AW55" s="15">
        <f>AV54</f>
        <v>4.7091527504911594</v>
      </c>
      <c r="AX55" s="15"/>
      <c r="AY55" s="20">
        <f t="shared" si="1"/>
        <v>303.03782557661623</v>
      </c>
      <c r="AZ55" s="15"/>
      <c r="BA55" s="49">
        <f>賃金!Q76*$B$3/100</f>
        <v>4.8622971861204984</v>
      </c>
      <c r="BB55" s="15">
        <f t="shared" si="41"/>
        <v>5.1671795979274</v>
      </c>
      <c r="BC55" s="15">
        <f t="shared" si="41"/>
        <v>5.4509895983010912</v>
      </c>
      <c r="BD55" s="15">
        <f t="shared" si="41"/>
        <v>5.7110698984768336</v>
      </c>
      <c r="BE55" s="15">
        <f t="shared" si="41"/>
        <v>5.9453720429615293</v>
      </c>
      <c r="BF55" s="15">
        <f t="shared" si="41"/>
        <v>7.5105912696902246</v>
      </c>
      <c r="BG55" s="15">
        <f t="shared" si="41"/>
        <v>7.7289114321230166</v>
      </c>
      <c r="BH55" s="15">
        <f t="shared" si="39"/>
        <v>7.9122430266047035</v>
      </c>
      <c r="BI55" s="15">
        <f t="shared" si="39"/>
        <v>8.0605811360172552</v>
      </c>
      <c r="BJ55" s="15">
        <f t="shared" si="39"/>
        <v>8.1744254793662865</v>
      </c>
      <c r="BK55" s="15">
        <f t="shared" si="39"/>
        <v>8.9711515002096398</v>
      </c>
      <c r="BL55" s="15">
        <f t="shared" si="39"/>
        <v>9.0234650739217344</v>
      </c>
      <c r="BM55" s="15">
        <f t="shared" si="39"/>
        <v>9.0426924563996387</v>
      </c>
      <c r="BN55" s="15">
        <f t="shared" si="39"/>
        <v>9.0310518530478063</v>
      </c>
      <c r="BO55" s="15">
        <f t="shared" si="39"/>
        <v>8.9910505945338279</v>
      </c>
      <c r="BP55" s="15">
        <f t="shared" si="39"/>
        <v>9.1247765553938311</v>
      </c>
      <c r="BQ55" s="15">
        <f t="shared" si="39"/>
        <v>9.0345009779364371</v>
      </c>
      <c r="BR55" s="15">
        <f t="shared" si="39"/>
        <v>8.924164618236917</v>
      </c>
      <c r="BS55" s="15">
        <f t="shared" si="56"/>
        <v>8.7969829389032199</v>
      </c>
      <c r="BT55" s="15">
        <f t="shared" si="56"/>
        <v>8.6562018861071799</v>
      </c>
      <c r="BU55" s="15">
        <f t="shared" si="56"/>
        <v>8.5150923386528472</v>
      </c>
      <c r="BV55" s="15">
        <f t="shared" si="56"/>
        <v>8.3565201036904551</v>
      </c>
      <c r="BW55" s="15">
        <f t="shared" si="56"/>
        <v>8.1937340648276429</v>
      </c>
      <c r="BX55" s="15">
        <f t="shared" si="56"/>
        <v>8.029575256583275</v>
      </c>
      <c r="BY55" s="15">
        <f t="shared" si="56"/>
        <v>7.8666498207674511</v>
      </c>
      <c r="BZ55" s="15">
        <f t="shared" si="56"/>
        <v>7.6054109255385685</v>
      </c>
      <c r="CA55" s="15">
        <f t="shared" si="56"/>
        <v>7.4535990082770436</v>
      </c>
      <c r="CB55" s="15">
        <f t="shared" si="56"/>
        <v>7.3088047157221512</v>
      </c>
      <c r="CC55" s="15">
        <f t="shared" si="56"/>
        <v>7.1721487834273008</v>
      </c>
      <c r="CD55" s="15">
        <f t="shared" si="56"/>
        <v>7.0442582543504537</v>
      </c>
      <c r="CE55" s="15">
        <f t="shared" si="56"/>
        <v>7.077980780270809</v>
      </c>
      <c r="CF55" s="15">
        <f t="shared" si="56"/>
        <v>6.9648231895032007</v>
      </c>
      <c r="CG55" s="15">
        <f t="shared" si="56"/>
        <v>6.8589841249157653</v>
      </c>
      <c r="CH55" s="15">
        <f t="shared" si="56"/>
        <v>6.7585507651501562</v>
      </c>
      <c r="CI55" s="15">
        <f t="shared" si="56"/>
        <v>6.6608380237682709</v>
      </c>
      <c r="CJ55" s="15">
        <f t="shared" si="45"/>
        <v>6.967391738831866</v>
      </c>
      <c r="CK55" s="15">
        <f t="shared" si="45"/>
        <v>6.8573084220511715</v>
      </c>
      <c r="CL55" s="15">
        <f t="shared" si="45"/>
        <v>6.7360731811381029</v>
      </c>
      <c r="CM55" s="15">
        <f t="shared" si="45"/>
        <v>6.5969870543131579</v>
      </c>
      <c r="CN55" s="15">
        <f t="shared" si="45"/>
        <v>6.4322469426518873</v>
      </c>
      <c r="CO55" s="15">
        <f t="shared" si="45"/>
        <v>6.5483819357375284</v>
      </c>
      <c r="CP55" s="15">
        <f t="shared" si="45"/>
        <v>6.2918651336092113</v>
      </c>
      <c r="CQ55" s="15">
        <f t="shared" si="45"/>
        <v>5.9762442548618768</v>
      </c>
      <c r="CR55" s="15">
        <f t="shared" si="45"/>
        <v>5.5880839439095329</v>
      </c>
      <c r="CS55" s="15"/>
      <c r="CT55" s="20">
        <f t="shared" si="8"/>
        <v>321.11895469870836</v>
      </c>
      <c r="CU55" s="15"/>
      <c r="CV55" s="49">
        <f>賃金!R76*$B$3/100</f>
        <v>8.3144567670010705</v>
      </c>
      <c r="CW55" s="15">
        <f t="shared" si="46"/>
        <v>8.9975424218414517</v>
      </c>
      <c r="CX55" s="15">
        <f t="shared" si="46"/>
        <v>9.6502278594815429</v>
      </c>
      <c r="CY55" s="15">
        <f t="shared" si="46"/>
        <v>10.259336627719847</v>
      </c>
      <c r="CZ55" s="15">
        <f t="shared" si="46"/>
        <v>10.814186111039076</v>
      </c>
      <c r="DA55" s="15">
        <f t="shared" si="46"/>
        <v>13.8023740152495</v>
      </c>
      <c r="DB55" s="15">
        <f t="shared" si="46"/>
        <v>14.319320128987377</v>
      </c>
      <c r="DC55" s="15">
        <f t="shared" si="43"/>
        <v>14.747234068693512</v>
      </c>
      <c r="DD55" s="15">
        <f t="shared" si="43"/>
        <v>15.08331390537332</v>
      </c>
      <c r="DE55" s="15">
        <f t="shared" si="43"/>
        <v>15.326832808722967</v>
      </c>
      <c r="DF55" s="15">
        <f t="shared" si="43"/>
        <v>16.066838034158067</v>
      </c>
      <c r="DG55" s="15">
        <f t="shared" si="43"/>
        <v>16.132799261960905</v>
      </c>
      <c r="DH55" s="15">
        <f t="shared" si="43"/>
        <v>16.111332085457594</v>
      </c>
      <c r="DI55" s="15">
        <f t="shared" si="43"/>
        <v>16.008285561213508</v>
      </c>
      <c r="DJ55" s="15">
        <f t="shared" si="43"/>
        <v>15.830656580533338</v>
      </c>
      <c r="DK55" s="15">
        <f t="shared" si="43"/>
        <v>15.934499691897559</v>
      </c>
      <c r="DL55" s="15">
        <f t="shared" si="43"/>
        <v>15.625531908962914</v>
      </c>
      <c r="DM55" s="15">
        <f t="shared" si="43"/>
        <v>15.26675914051614</v>
      </c>
      <c r="DN55" s="15">
        <f t="shared" si="43"/>
        <v>14.86797133869017</v>
      </c>
      <c r="DO55" s="15">
        <f t="shared" si="59"/>
        <v>14.439103379894329</v>
      </c>
      <c r="DP55" s="15">
        <f t="shared" si="59"/>
        <v>13.681730026542732</v>
      </c>
      <c r="DQ55" s="15">
        <f t="shared" si="59"/>
        <v>13.232187370870513</v>
      </c>
      <c r="DR55" s="15">
        <f t="shared" si="59"/>
        <v>12.781213881895367</v>
      </c>
      <c r="DS55" s="15">
        <f t="shared" si="59"/>
        <v>12.337080661897291</v>
      </c>
      <c r="DT55" s="15">
        <f t="shared" si="59"/>
        <v>11.907194663330973</v>
      </c>
      <c r="DU55" s="15">
        <f t="shared" si="59"/>
        <v>11.345932885526729</v>
      </c>
      <c r="DV55" s="15">
        <f t="shared" si="59"/>
        <v>10.96737008432917</v>
      </c>
      <c r="DW55" s="15">
        <f t="shared" si="59"/>
        <v>10.617691829735302</v>
      </c>
      <c r="DX55" s="15">
        <f t="shared" si="59"/>
        <v>10.298811092286055</v>
      </c>
      <c r="DY55" s="15">
        <f t="shared" si="59"/>
        <v>10.010795528001115</v>
      </c>
      <c r="DZ55" s="15">
        <f t="shared" si="49"/>
        <v>10.0789709094561</v>
      </c>
      <c r="EA55" s="15">
        <f t="shared" si="49"/>
        <v>9.836645604983838</v>
      </c>
      <c r="EB55" s="15">
        <f t="shared" si="49"/>
        <v>9.6129359010327544</v>
      </c>
      <c r="EC55" s="15">
        <f t="shared" si="49"/>
        <v>9.3982309225450305</v>
      </c>
      <c r="ED55" s="15">
        <f t="shared" si="49"/>
        <v>9.1799866436082151</v>
      </c>
      <c r="EE55" s="15">
        <f t="shared" si="49"/>
        <v>9.494493161063712</v>
      </c>
      <c r="EF55" s="15">
        <f t="shared" si="49"/>
        <v>9.2017614288281759</v>
      </c>
      <c r="EG55" s="15">
        <f t="shared" si="49"/>
        <v>8.8444534000686197</v>
      </c>
      <c r="EH55" s="15">
        <f t="shared" si="49"/>
        <v>8.3946155351528748</v>
      </c>
      <c r="EI55" s="15">
        <f t="shared" si="49"/>
        <v>7.8200908724070315</v>
      </c>
      <c r="EJ55" s="15">
        <f t="shared" si="49"/>
        <v>6.7903834533808318</v>
      </c>
      <c r="EK55" s="15">
        <f t="shared" si="49"/>
        <v>5.891038990740082</v>
      </c>
      <c r="EL55" s="15"/>
      <c r="EN55" s="20">
        <f t="shared" si="12"/>
        <v>491.00775977807564</v>
      </c>
      <c r="EO55" s="29">
        <f t="shared" si="3"/>
        <v>43743.343980438389</v>
      </c>
      <c r="EQ55" s="13">
        <f t="shared" si="14"/>
        <v>-5616.3702649999996</v>
      </c>
      <c r="ER55" s="20">
        <f t="shared" si="4"/>
        <v>38126.973715438391</v>
      </c>
      <c r="ES55" s="13">
        <f t="shared" si="0"/>
        <v>52.700081240000841</v>
      </c>
    </row>
    <row r="56" spans="1:149" ht="15.75">
      <c r="A56" s="18">
        <v>2068</v>
      </c>
      <c r="C56" s="13">
        <v>65</v>
      </c>
      <c r="D56" s="49">
        <f>賃金!P77*$B$3/100</f>
        <v>3.8282502819385424</v>
      </c>
      <c r="E56" s="15">
        <f t="shared" si="2"/>
        <v>4.2271586082190558</v>
      </c>
      <c r="F56" s="15">
        <f t="shared" si="5"/>
        <v>4.5830147569746744</v>
      </c>
      <c r="G56" s="15">
        <f t="shared" si="6"/>
        <v>4.8978751777656466</v>
      </c>
      <c r="H56" s="15">
        <f t="shared" si="9"/>
        <v>5.1738097886302823</v>
      </c>
      <c r="I56" s="15">
        <f t="shared" si="10"/>
        <v>5.4128965055852607</v>
      </c>
      <c r="J56" s="15">
        <f t="shared" si="13"/>
        <v>6.8572415606370267</v>
      </c>
      <c r="K56" s="15">
        <f t="shared" si="15"/>
        <v>7.0667588251587539</v>
      </c>
      <c r="L56" s="15">
        <f t="shared" si="16"/>
        <v>7.2388955326861666</v>
      </c>
      <c r="M56" s="15">
        <f t="shared" si="17"/>
        <v>7.3761605814913036</v>
      </c>
      <c r="N56" s="15">
        <f t="shared" si="18"/>
        <v>7.4810392427261085</v>
      </c>
      <c r="O56" s="15">
        <f t="shared" si="19"/>
        <v>8.0391989811623201</v>
      </c>
      <c r="P56" s="15">
        <f t="shared" si="20"/>
        <v>8.0896662180472863</v>
      </c>
      <c r="Q56" s="15">
        <f t="shared" si="21"/>
        <v>8.113386666278787</v>
      </c>
      <c r="R56" s="15">
        <f t="shared" si="22"/>
        <v>8.1128329279594293</v>
      </c>
      <c r="S56" s="15">
        <f t="shared" si="23"/>
        <v>8.0904169410406652</v>
      </c>
      <c r="T56" s="15">
        <f t="shared" si="24"/>
        <v>8.2282400832887408</v>
      </c>
      <c r="U56" s="15">
        <f t="shared" si="25"/>
        <v>8.1677354229355519</v>
      </c>
      <c r="V56" s="15">
        <f t="shared" si="26"/>
        <v>8.0918329034342431</v>
      </c>
      <c r="W56" s="15">
        <f t="shared" si="27"/>
        <v>8.0026776164986604</v>
      </c>
      <c r="X56" s="15">
        <f t="shared" si="29"/>
        <v>7.902316315296761</v>
      </c>
      <c r="Y56" s="15">
        <f t="shared" si="30"/>
        <v>7.7426534848312114</v>
      </c>
      <c r="Z56" s="15">
        <f t="shared" si="32"/>
        <v>7.6263423978204594</v>
      </c>
      <c r="AA56" s="15">
        <f t="shared" si="33"/>
        <v>7.5043396678348326</v>
      </c>
      <c r="AB56" s="15">
        <f t="shared" si="34"/>
        <v>7.3782159048306548</v>
      </c>
      <c r="AC56" s="15">
        <f t="shared" si="35"/>
        <v>7.2494079253503196</v>
      </c>
      <c r="AD56" s="15">
        <f t="shared" si="36"/>
        <v>7.0251188260600985</v>
      </c>
      <c r="AE56" s="15">
        <f t="shared" si="37"/>
        <v>6.8964055570862106</v>
      </c>
      <c r="AF56" s="15">
        <f t="shared" si="38"/>
        <v>6.7684336584536968</v>
      </c>
      <c r="AG56" s="15">
        <f t="shared" si="40"/>
        <v>6.6420216375684058</v>
      </c>
      <c r="AH56" s="15">
        <f t="shared" si="42"/>
        <v>6.5178203673796409</v>
      </c>
      <c r="AI56" s="15">
        <f t="shared" si="44"/>
        <v>6.3936083578356362</v>
      </c>
      <c r="AJ56" s="15">
        <f t="shared" si="47"/>
        <v>6.2751250514701518</v>
      </c>
      <c r="AK56" s="15">
        <f t="shared" si="48"/>
        <v>6.1597267875527999</v>
      </c>
      <c r="AL56" s="15">
        <f t="shared" si="50"/>
        <v>6.0473227208277844</v>
      </c>
      <c r="AM56" s="15">
        <f t="shared" si="51"/>
        <v>5.9376188479454877</v>
      </c>
      <c r="AN56" s="15">
        <f t="shared" si="52"/>
        <v>6.1899714601536946</v>
      </c>
      <c r="AO56" s="15">
        <f t="shared" si="53"/>
        <v>6.0773928616892192</v>
      </c>
      <c r="AP56" s="15">
        <f t="shared" si="54"/>
        <v>5.9653749031829086</v>
      </c>
      <c r="AQ56" s="15">
        <f t="shared" si="55"/>
        <v>5.8526670596370316</v>
      </c>
      <c r="AR56" s="15">
        <f t="shared" si="57"/>
        <v>5.7377653167537561</v>
      </c>
      <c r="AS56" s="15">
        <f t="shared" si="58"/>
        <v>6.1788346961267928</v>
      </c>
      <c r="AT56" s="15">
        <f>AS55</f>
        <v>6.0415395898327766</v>
      </c>
      <c r="AU56" s="15">
        <f>AT55</f>
        <v>5.895114673315538</v>
      </c>
      <c r="AV56" s="15">
        <f>AU55</f>
        <v>5.7367079417596996</v>
      </c>
      <c r="AW56" s="15">
        <f>AV55</f>
        <v>5.5631470832286372</v>
      </c>
      <c r="AX56" s="15">
        <f>AW55</f>
        <v>4.7091527504911594</v>
      </c>
      <c r="AY56" s="20">
        <f t="shared" si="1"/>
        <v>307.26498418483533</v>
      </c>
      <c r="AZ56" s="15"/>
      <c r="BA56" s="49">
        <f>賃金!Q77*$B$3/100</f>
        <v>4.5396475754717187</v>
      </c>
      <c r="BB56" s="15">
        <f t="shared" si="41"/>
        <v>4.8622971861204984</v>
      </c>
      <c r="BC56" s="15">
        <f t="shared" si="41"/>
        <v>5.1671795979274</v>
      </c>
      <c r="BD56" s="15">
        <f t="shared" si="41"/>
        <v>5.4509895983010912</v>
      </c>
      <c r="BE56" s="15">
        <f t="shared" si="41"/>
        <v>5.7110698984768336</v>
      </c>
      <c r="BF56" s="15">
        <f t="shared" si="41"/>
        <v>5.9453720429615293</v>
      </c>
      <c r="BG56" s="15">
        <f t="shared" si="41"/>
        <v>7.5105912696902246</v>
      </c>
      <c r="BH56" s="15">
        <f t="shared" si="39"/>
        <v>7.7289114321230166</v>
      </c>
      <c r="BI56" s="15">
        <f t="shared" si="39"/>
        <v>7.9122430266047035</v>
      </c>
      <c r="BJ56" s="15">
        <f t="shared" si="39"/>
        <v>8.0605811360172552</v>
      </c>
      <c r="BK56" s="15">
        <f t="shared" si="39"/>
        <v>8.1744254793662865</v>
      </c>
      <c r="BL56" s="15">
        <f t="shared" si="39"/>
        <v>8.9711515002096398</v>
      </c>
      <c r="BM56" s="15">
        <f t="shared" si="39"/>
        <v>9.0234650739217344</v>
      </c>
      <c r="BN56" s="15">
        <f t="shared" si="39"/>
        <v>9.0426924563996387</v>
      </c>
      <c r="BO56" s="15">
        <f t="shared" si="39"/>
        <v>9.0310518530478063</v>
      </c>
      <c r="BP56" s="15">
        <f t="shared" si="39"/>
        <v>8.9910505945338279</v>
      </c>
      <c r="BQ56" s="15">
        <f t="shared" si="39"/>
        <v>9.1247765553938311</v>
      </c>
      <c r="BR56" s="15">
        <f t="shared" si="39"/>
        <v>9.0345009779364371</v>
      </c>
      <c r="BS56" s="15">
        <f t="shared" si="56"/>
        <v>8.924164618236917</v>
      </c>
      <c r="BT56" s="15">
        <f t="shared" si="56"/>
        <v>8.7969829389032199</v>
      </c>
      <c r="BU56" s="15">
        <f t="shared" si="56"/>
        <v>8.6562018861071799</v>
      </c>
      <c r="BV56" s="15">
        <f t="shared" si="56"/>
        <v>8.5150923386528472</v>
      </c>
      <c r="BW56" s="15">
        <f t="shared" si="56"/>
        <v>8.3565201036904551</v>
      </c>
      <c r="BX56" s="15">
        <f t="shared" si="56"/>
        <v>8.1937340648276429</v>
      </c>
      <c r="BY56" s="15">
        <f t="shared" si="56"/>
        <v>8.029575256583275</v>
      </c>
      <c r="BZ56" s="15">
        <f t="shared" si="56"/>
        <v>7.8666498207674511</v>
      </c>
      <c r="CA56" s="15">
        <f t="shared" si="56"/>
        <v>7.6054109255385685</v>
      </c>
      <c r="CB56" s="15">
        <f t="shared" si="56"/>
        <v>7.4535990082770436</v>
      </c>
      <c r="CC56" s="15">
        <f t="shared" si="56"/>
        <v>7.3088047157221512</v>
      </c>
      <c r="CD56" s="15">
        <f t="shared" si="56"/>
        <v>7.1721487834273008</v>
      </c>
      <c r="CE56" s="15">
        <f t="shared" si="56"/>
        <v>7.0442582543504537</v>
      </c>
      <c r="CF56" s="15">
        <f t="shared" si="56"/>
        <v>7.077980780270809</v>
      </c>
      <c r="CG56" s="15">
        <f t="shared" si="56"/>
        <v>6.9648231895032007</v>
      </c>
      <c r="CH56" s="15">
        <f t="shared" si="56"/>
        <v>6.8589841249157653</v>
      </c>
      <c r="CI56" s="15">
        <f t="shared" si="56"/>
        <v>6.7585507651501562</v>
      </c>
      <c r="CJ56" s="15">
        <f t="shared" si="45"/>
        <v>6.6608380237682709</v>
      </c>
      <c r="CK56" s="15">
        <f t="shared" si="45"/>
        <v>6.967391738831866</v>
      </c>
      <c r="CL56" s="15">
        <f t="shared" si="45"/>
        <v>6.8573084220511715</v>
      </c>
      <c r="CM56" s="15">
        <f t="shared" si="45"/>
        <v>6.7360731811381029</v>
      </c>
      <c r="CN56" s="15">
        <f t="shared" si="45"/>
        <v>6.5969870543131579</v>
      </c>
      <c r="CO56" s="15">
        <f t="shared" si="45"/>
        <v>6.4322469426518873</v>
      </c>
      <c r="CP56" s="15">
        <f t="shared" si="45"/>
        <v>6.5483819357375284</v>
      </c>
      <c r="CQ56" s="15">
        <f t="shared" si="45"/>
        <v>6.2918651336092113</v>
      </c>
      <c r="CR56" s="15">
        <f t="shared" si="45"/>
        <v>5.9762442548618768</v>
      </c>
      <c r="CS56" s="15">
        <f t="shared" si="45"/>
        <v>5.5880839439095329</v>
      </c>
      <c r="CT56" s="20">
        <f t="shared" si="8"/>
        <v>325.98125188482891</v>
      </c>
      <c r="CU56" s="15"/>
      <c r="CV56" s="49">
        <f>賃金!R77*$B$3/100</f>
        <v>7.6167999813486809</v>
      </c>
      <c r="CW56" s="15">
        <f t="shared" si="46"/>
        <v>8.3144567670010705</v>
      </c>
      <c r="CX56" s="15">
        <f t="shared" si="46"/>
        <v>8.9975424218414517</v>
      </c>
      <c r="CY56" s="15">
        <f t="shared" si="46"/>
        <v>9.6502278594815429</v>
      </c>
      <c r="CZ56" s="15">
        <f t="shared" si="46"/>
        <v>10.259336627719847</v>
      </c>
      <c r="DA56" s="15">
        <f t="shared" si="46"/>
        <v>10.814186111039076</v>
      </c>
      <c r="DB56" s="15">
        <f t="shared" si="46"/>
        <v>13.8023740152495</v>
      </c>
      <c r="DC56" s="15">
        <f t="shared" si="43"/>
        <v>14.319320128987377</v>
      </c>
      <c r="DD56" s="15">
        <f t="shared" si="43"/>
        <v>14.747234068693512</v>
      </c>
      <c r="DE56" s="15">
        <f t="shared" si="43"/>
        <v>15.08331390537332</v>
      </c>
      <c r="DF56" s="15">
        <f t="shared" si="43"/>
        <v>15.326832808722967</v>
      </c>
      <c r="DG56" s="15">
        <f t="shared" si="43"/>
        <v>16.066838034158067</v>
      </c>
      <c r="DH56" s="15">
        <f t="shared" si="43"/>
        <v>16.132799261960905</v>
      </c>
      <c r="DI56" s="15">
        <f t="shared" si="43"/>
        <v>16.111332085457594</v>
      </c>
      <c r="DJ56" s="15">
        <f t="shared" si="43"/>
        <v>16.008285561213508</v>
      </c>
      <c r="DK56" s="15">
        <f t="shared" si="43"/>
        <v>15.830656580533338</v>
      </c>
      <c r="DL56" s="15">
        <f t="shared" si="43"/>
        <v>15.934499691897559</v>
      </c>
      <c r="DM56" s="15">
        <f t="shared" si="43"/>
        <v>15.625531908962914</v>
      </c>
      <c r="DN56" s="15">
        <f t="shared" si="43"/>
        <v>15.26675914051614</v>
      </c>
      <c r="DO56" s="15">
        <f t="shared" si="59"/>
        <v>14.86797133869017</v>
      </c>
      <c r="DP56" s="15">
        <f t="shared" si="59"/>
        <v>14.439103379894329</v>
      </c>
      <c r="DQ56" s="15">
        <f t="shared" si="59"/>
        <v>13.681730026542732</v>
      </c>
      <c r="DR56" s="15">
        <f t="shared" si="59"/>
        <v>13.232187370870513</v>
      </c>
      <c r="DS56" s="15">
        <f t="shared" si="59"/>
        <v>12.781213881895367</v>
      </c>
      <c r="DT56" s="15">
        <f t="shared" si="59"/>
        <v>12.337080661897291</v>
      </c>
      <c r="DU56" s="15">
        <f t="shared" si="59"/>
        <v>11.907194663330973</v>
      </c>
      <c r="DV56" s="15">
        <f t="shared" si="59"/>
        <v>11.345932885526729</v>
      </c>
      <c r="DW56" s="15">
        <f t="shared" si="59"/>
        <v>10.96737008432917</v>
      </c>
      <c r="DX56" s="15">
        <f t="shared" si="59"/>
        <v>10.617691829735302</v>
      </c>
      <c r="DY56" s="15">
        <f t="shared" si="59"/>
        <v>10.298811092286055</v>
      </c>
      <c r="DZ56" s="15">
        <f t="shared" si="49"/>
        <v>10.010795528001115</v>
      </c>
      <c r="EA56" s="15">
        <f t="shared" si="49"/>
        <v>10.0789709094561</v>
      </c>
      <c r="EB56" s="15">
        <f t="shared" si="49"/>
        <v>9.836645604983838</v>
      </c>
      <c r="EC56" s="15">
        <f t="shared" si="49"/>
        <v>9.6129359010327544</v>
      </c>
      <c r="ED56" s="15">
        <f t="shared" si="49"/>
        <v>9.3982309225450305</v>
      </c>
      <c r="EE56" s="15">
        <f t="shared" si="49"/>
        <v>9.1799866436082151</v>
      </c>
      <c r="EF56" s="15">
        <f t="shared" si="49"/>
        <v>9.494493161063712</v>
      </c>
      <c r="EG56" s="15">
        <f t="shared" si="49"/>
        <v>9.2017614288281759</v>
      </c>
      <c r="EH56" s="15">
        <f t="shared" si="49"/>
        <v>8.8444534000686197</v>
      </c>
      <c r="EI56" s="15">
        <f t="shared" si="49"/>
        <v>8.3946155351528748</v>
      </c>
      <c r="EJ56" s="15">
        <f t="shared" si="49"/>
        <v>7.8200908724070315</v>
      </c>
      <c r="EK56" s="15">
        <f t="shared" si="49"/>
        <v>6.7903834533808318</v>
      </c>
      <c r="EL56" s="15">
        <f t="shared" si="49"/>
        <v>5.891038990740082</v>
      </c>
      <c r="EN56" s="20">
        <f t="shared" si="12"/>
        <v>499.32221654507674</v>
      </c>
      <c r="EO56" s="29">
        <f t="shared" si="3"/>
        <v>44443.684059730469</v>
      </c>
      <c r="EQ56" s="13">
        <f t="shared" si="14"/>
        <v>-5616.3702649999996</v>
      </c>
      <c r="ER56" s="20">
        <f t="shared" si="4"/>
        <v>38827.313794730471</v>
      </c>
      <c r="ES56" s="13">
        <f t="shared" si="0"/>
        <v>46.51092407500829</v>
      </c>
    </row>
    <row r="57" spans="1:149">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ER57" s="15">
        <f>SUM(ER9:ER56)</f>
        <v>676394.95566941984</v>
      </c>
      <c r="ES57" s="15">
        <f>SUM(ES9:ES56)</f>
        <v>2.566935749825916E-5</v>
      </c>
    </row>
    <row r="58" spans="1:149">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row>
    <row r="59" spans="1:149">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row>
    <row r="60" spans="1:149">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row>
    <row r="61" spans="1:149">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row>
    <row r="62" spans="1:149">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グラフ</vt:lpstr>
      </vt:variant>
      <vt:variant>
        <vt:i4>3</vt:i4>
      </vt:variant>
    </vt:vector>
  </HeadingPairs>
  <TitlesOfParts>
    <vt:vector size="20" baseType="lpstr">
      <vt:lpstr>このファイルについて</vt:lpstr>
      <vt:lpstr>計算手順</vt:lpstr>
      <vt:lpstr>結果まとめ</vt:lpstr>
      <vt:lpstr>高卒回帰</vt:lpstr>
      <vt:lpstr>短大回帰</vt:lpstr>
      <vt:lpstr>大学回帰</vt:lpstr>
      <vt:lpstr>労働力調査</vt:lpstr>
      <vt:lpstr>学歴別就業率</vt:lpstr>
      <vt:lpstr>苅谷・文科省・中室データ</vt:lpstr>
      <vt:lpstr>移行政策費用</vt:lpstr>
      <vt:lpstr>賃金</vt:lpstr>
      <vt:lpstr>第６近似推計</vt:lpstr>
      <vt:lpstr>第５近似推計</vt:lpstr>
      <vt:lpstr>第４近似推計</vt:lpstr>
      <vt:lpstr>第３近似推計</vt:lpstr>
      <vt:lpstr>第２近似推計</vt:lpstr>
      <vt:lpstr>第１近似推計</vt:lpstr>
      <vt:lpstr>第６近似推計の純便益</vt:lpstr>
      <vt:lpstr>第５近似推計の純便益</vt:lpstr>
      <vt:lpstr>第４近似推計の純便益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赤林英夫</dc:creator>
  <cp:lastModifiedBy>赤林英夫</cp:lastModifiedBy>
  <dcterms:created xsi:type="dcterms:W3CDTF">2020-06-03T23:14:32Z</dcterms:created>
  <dcterms:modified xsi:type="dcterms:W3CDTF">2020-11-07T16:22:42Z</dcterms:modified>
</cp:coreProperties>
</file>